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15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yshapiro1/Downloads/"/>
    </mc:Choice>
  </mc:AlternateContent>
  <bookViews>
    <workbookView xWindow="2860" yWindow="1360" windowWidth="25420" windowHeight="15940" tabRatio="500"/>
  </bookViews>
  <sheets>
    <sheet name="Sheet1" sheetId="1" r:id="rId1"/>
    <sheet name="Sheet2" sheetId="2" r:id="rId2"/>
  </sheets>
  <externalReferences>
    <externalReference r:id="rId3"/>
  </externalReferenc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1" l="1"/>
  <c r="E78" i="1"/>
  <c r="F85" i="1"/>
  <c r="E85" i="1"/>
  <c r="E91" i="1"/>
  <c r="E84" i="1"/>
  <c r="F91" i="1"/>
  <c r="F84" i="1"/>
  <c r="G22" i="1"/>
  <c r="F22" i="1"/>
  <c r="F16" i="1"/>
  <c r="E121" i="1"/>
  <c r="E118" i="1"/>
  <c r="F78" i="1"/>
  <c r="F104" i="1"/>
  <c r="F100" i="1"/>
  <c r="F111" i="1"/>
  <c r="F98" i="1"/>
  <c r="G16" i="1"/>
  <c r="F121" i="1"/>
  <c r="F118" i="1"/>
  <c r="F76" i="1"/>
  <c r="F70" i="1"/>
  <c r="F54" i="1"/>
  <c r="F46" i="1"/>
  <c r="F125" i="1"/>
  <c r="E54" i="1"/>
  <c r="E100" i="1"/>
  <c r="E104" i="1"/>
  <c r="E111" i="1"/>
  <c r="E98" i="1"/>
  <c r="E46" i="1"/>
  <c r="E76" i="1"/>
  <c r="E70" i="1"/>
  <c r="E125" i="1"/>
  <c r="F15" i="1"/>
  <c r="F14" i="1"/>
  <c r="F13" i="1"/>
  <c r="F28" i="1"/>
  <c r="E15" i="1"/>
  <c r="E16" i="1"/>
  <c r="E14" i="1"/>
  <c r="E13" i="1"/>
  <c r="E22" i="1"/>
  <c r="E28" i="1"/>
  <c r="G15" i="1"/>
  <c r="G14" i="1"/>
  <c r="G13" i="1"/>
  <c r="G28" i="1"/>
  <c r="E5" i="1"/>
  <c r="E6" i="1"/>
  <c r="N43" i="1"/>
  <c r="M43" i="1"/>
  <c r="L43" i="1"/>
</calcChain>
</file>

<file path=xl/sharedStrings.xml><?xml version="1.0" encoding="utf-8"?>
<sst xmlns="http://schemas.openxmlformats.org/spreadsheetml/2006/main" count="103" uniqueCount="97">
  <si>
    <t>ASSETS</t>
    <phoneticPr fontId="0" type="noConversion"/>
  </si>
  <si>
    <t>Year to Date</t>
  </si>
  <si>
    <r>
      <t xml:space="preserve"> SPECIAL PURPOSES FUND</t>
    </r>
    <r>
      <rPr>
        <vertAlign val="superscript"/>
        <sz val="8"/>
        <color indexed="8"/>
        <rFont val="Arial"/>
      </rPr>
      <t>1</t>
    </r>
  </si>
  <si>
    <r>
      <t xml:space="preserve"> RESERVE FUND</t>
    </r>
    <r>
      <rPr>
        <vertAlign val="superscript"/>
        <sz val="8"/>
        <color indexed="8"/>
        <rFont val="Arial"/>
      </rPr>
      <t>2</t>
    </r>
  </si>
  <si>
    <t>TOTAL ASSETS</t>
    <phoneticPr fontId="0" type="noConversion"/>
  </si>
  <si>
    <r>
      <t xml:space="preserve">1 </t>
    </r>
    <r>
      <rPr>
        <sz val="7"/>
        <color indexed="8"/>
        <rFont val="Arial"/>
      </rPr>
      <t>Special Purposes Fund must be at least 10% of the annual income (Article VIII.4.4) and must not exceed the lesser of 10% or $150,000</t>
    </r>
  </si>
  <si>
    <t>without College Association approval (BoT)</t>
  </si>
  <si>
    <r>
      <t>2</t>
    </r>
    <r>
      <rPr>
        <sz val="7"/>
        <color indexed="8"/>
        <rFont val="Arial"/>
      </rPr>
      <t xml:space="preserve"> Reserve Fund must be at least 5% of the annual unrestricted income (Article VIII.4.3) and may not exceed the lesser of 5% or $50,000 (BoT)</t>
    </r>
  </si>
  <si>
    <t>REVENUE</t>
    <phoneticPr fontId="0" type="noConversion"/>
  </si>
  <si>
    <t>Movie Ticket Sales</t>
  </si>
  <si>
    <t>Interest Income</t>
  </si>
  <si>
    <t xml:space="preserve"> OPERATING REVENUES</t>
    <phoneticPr fontId="0" type="noConversion"/>
  </si>
  <si>
    <t>Medical Test Payments (30% paid by students)</t>
    <phoneticPr fontId="0" type="noConversion"/>
  </si>
  <si>
    <r>
      <t>Advocate</t>
    </r>
    <r>
      <rPr>
        <sz val="9"/>
        <color indexed="8"/>
        <rFont val="Arial"/>
      </rPr>
      <t xml:space="preserve"> Income</t>
    </r>
  </si>
  <si>
    <t xml:space="preserve"> NON-OPERATING REVENUES</t>
    <phoneticPr fontId="0" type="noConversion"/>
  </si>
  <si>
    <t>In-Kind Contributions—The Graduate Center</t>
  </si>
  <si>
    <t>Carryover from Previous Year</t>
    <phoneticPr fontId="0" type="noConversion"/>
  </si>
  <si>
    <t>TOTAL REVENUES</t>
    <phoneticPr fontId="0" type="noConversion"/>
  </si>
  <si>
    <t>EXPENDITURES</t>
    <phoneticPr fontId="0" type="noConversion"/>
  </si>
  <si>
    <t>Leadership and Operations</t>
  </si>
  <si>
    <t>Oversight &amp; Special Expenditures</t>
  </si>
  <si>
    <t>Space &amp; Staff</t>
  </si>
  <si>
    <t xml:space="preserve"> GRANTS &amp; AWARDS</t>
    <phoneticPr fontId="0" type="noConversion"/>
  </si>
  <si>
    <r>
      <t xml:space="preserve">3 </t>
    </r>
    <r>
      <rPr>
        <sz val="7"/>
        <color indexed="8"/>
        <rFont val="Arial"/>
      </rPr>
      <t>Grants must receive at least 5% of the annual operating income (Bylaw 6.1.b)</t>
    </r>
  </si>
  <si>
    <t xml:space="preserve"> WELLNESS SERVICES</t>
    <phoneticPr fontId="0" type="noConversion"/>
  </si>
  <si>
    <t>Health and Wellness Committee</t>
  </si>
  <si>
    <t>Medical Test Subsidy (70% paid by DSC)</t>
  </si>
  <si>
    <t>Fitness Classes</t>
  </si>
  <si>
    <t>Wellness Center (Fall Semester)</t>
  </si>
  <si>
    <t>Wellness Center (Spring Semester)*</t>
  </si>
  <si>
    <r>
      <t xml:space="preserve"> DISCRETIONARY FUND</t>
    </r>
    <r>
      <rPr>
        <vertAlign val="superscript"/>
        <sz val="8"/>
        <color indexed="8"/>
        <rFont val="Arial"/>
      </rPr>
      <t>4</t>
    </r>
    <r>
      <rPr>
        <sz val="10"/>
        <color indexed="8"/>
        <rFont val="Arial"/>
      </rPr>
      <t xml:space="preserve"> (Steering Committee)</t>
    </r>
  </si>
  <si>
    <t>Steering Committee</t>
  </si>
  <si>
    <t>Executive Committee</t>
  </si>
  <si>
    <r>
      <t xml:space="preserve">4 </t>
    </r>
    <r>
      <rPr>
        <sz val="7"/>
        <color indexed="8"/>
        <rFont val="Arial"/>
      </rPr>
      <t>Steering Committee Discretionary Fund must receive at least 2% of the annual income (Article V.9)</t>
    </r>
  </si>
  <si>
    <t xml:space="preserve"> STUDENT ACTIVITIES, ORGANIZATIONS, &amp; SERVICES</t>
  </si>
  <si>
    <t>Chartered Organizations</t>
  </si>
  <si>
    <t>Child Learning and Development Center</t>
    <phoneticPr fontId="0" type="noConversion"/>
  </si>
  <si>
    <t>Legal and Financial Services</t>
    <phoneticPr fontId="0" type="noConversion"/>
  </si>
  <si>
    <t>Movie Ticket Purchase</t>
    <phoneticPr fontId="0" type="noConversion"/>
  </si>
  <si>
    <t>Program Allocations</t>
    <phoneticPr fontId="0" type="noConversion"/>
  </si>
  <si>
    <t>The Adjunct Project</t>
  </si>
  <si>
    <t>Stipends/Consulting</t>
    <phoneticPr fontId="0" type="noConversion"/>
  </si>
  <si>
    <t>Expenses (Events, Organizational Development, Printing&amp;Supplies)</t>
  </si>
  <si>
    <t>Events</t>
    <phoneticPr fontId="0" type="noConversion"/>
  </si>
  <si>
    <t>Printing &amp; Supplies</t>
    <phoneticPr fontId="0" type="noConversion"/>
  </si>
  <si>
    <t xml:space="preserve"> MEDIA</t>
    <phoneticPr fontId="0" type="noConversion"/>
  </si>
  <si>
    <t>The Advocate</t>
  </si>
  <si>
    <t>Editors</t>
    <phoneticPr fontId="0" type="noConversion"/>
  </si>
  <si>
    <t>Freelance Writers</t>
  </si>
  <si>
    <t>Production &amp; Printing</t>
    <phoneticPr fontId="0" type="noConversion"/>
  </si>
  <si>
    <t>Supplies</t>
  </si>
  <si>
    <t>ACP Membership</t>
    <phoneticPr fontId="0" type="noConversion"/>
  </si>
  <si>
    <t>OpenCUNY</t>
    <phoneticPr fontId="0" type="noConversion"/>
  </si>
  <si>
    <t>Stipend/Consulting</t>
    <phoneticPr fontId="0" type="noConversion"/>
  </si>
  <si>
    <t>Printing &amp; Supplies</t>
    <phoneticPr fontId="0" type="noConversion"/>
  </si>
  <si>
    <t>Web Consulting/Hosting</t>
  </si>
  <si>
    <t xml:space="preserve"> DSC LEADERSHIP &amp; OPERATIONS</t>
    <phoneticPr fontId="0" type="noConversion"/>
  </si>
  <si>
    <t>Office Expenses</t>
  </si>
  <si>
    <t>Postage</t>
  </si>
  <si>
    <t>Printing/Graphics</t>
    <phoneticPr fontId="0" type="noConversion"/>
  </si>
  <si>
    <t>Social</t>
  </si>
  <si>
    <t>Leadership Development</t>
    <phoneticPr fontId="0" type="noConversion"/>
  </si>
  <si>
    <t>Meetings</t>
    <phoneticPr fontId="0" type="noConversion"/>
  </si>
  <si>
    <t>Outreach Committee</t>
    <phoneticPr fontId="0" type="noConversion"/>
  </si>
  <si>
    <t>Parties</t>
    <phoneticPr fontId="0" type="noConversion"/>
  </si>
  <si>
    <t>Publicity Events</t>
    <phoneticPr fontId="0" type="noConversion"/>
  </si>
  <si>
    <t>New Student Orientation</t>
  </si>
  <si>
    <t>Student Leader Stipends</t>
    <phoneticPr fontId="0" type="noConversion"/>
  </si>
  <si>
    <t>Co-Chairs (3)</t>
  </si>
  <si>
    <t>USS Delegate (1)</t>
    <phoneticPr fontId="0" type="noConversion"/>
  </si>
  <si>
    <t>UFS Liaison (1)</t>
    <phoneticPr fontId="0" type="noConversion"/>
  </si>
  <si>
    <t>At-Large Steering Officers (6)</t>
    <phoneticPr fontId="0" type="noConversion"/>
  </si>
  <si>
    <t xml:space="preserve"> OVERSIGHT &amp; SPECIAL EXPENDITURES</t>
    <phoneticPr fontId="0" type="noConversion"/>
  </si>
  <si>
    <t>Accounting/Auditing</t>
  </si>
  <si>
    <t>Transfer to Reserve Funds</t>
    <phoneticPr fontId="0" type="noConversion"/>
  </si>
  <si>
    <t>USS Fees</t>
    <phoneticPr fontId="0" type="noConversion"/>
  </si>
  <si>
    <t xml:space="preserve"> SPACE AND STAFF—THE GRADUATE CENTER</t>
    <phoneticPr fontId="0" type="noConversion"/>
  </si>
  <si>
    <t xml:space="preserve"> TOTAL EXPENDITURES</t>
    <phoneticPr fontId="0" type="noConversion"/>
  </si>
  <si>
    <t>Student Government Fees ($40.75 per student)</t>
  </si>
  <si>
    <t>USS Fees ($1.45 per student per semester)</t>
  </si>
  <si>
    <t>Student Activity Fees ($42.20 per student per semester)</t>
  </si>
  <si>
    <t>*vote to refund by Dec. plenary. Plenary voted "NO"</t>
  </si>
  <si>
    <t>2016/2017</t>
  </si>
  <si>
    <r>
      <t xml:space="preserve">Elections </t>
    </r>
    <r>
      <rPr>
        <sz val="7"/>
        <color indexed="8"/>
        <rFont val="Arial"/>
      </rPr>
      <t>(prorated over five years expiring 2019/20)</t>
    </r>
  </si>
  <si>
    <t>OpenCUNY Server &amp; Domain Registration</t>
  </si>
  <si>
    <t>DOCTORAL STUDENTS' COUNCIL BUDGET 2016/17</t>
  </si>
  <si>
    <t>Expected Revenue</t>
  </si>
  <si>
    <t xml:space="preserve">Actual 16/17 Enrollment  Fall:3761  Spring: </t>
  </si>
  <si>
    <t>Projected 16/17 Enrollment  Fall: 3862 Spring: 3776</t>
  </si>
  <si>
    <t>earmark for healthcare services in explanatory section; not actual BoT resolution</t>
  </si>
  <si>
    <t>18 students</t>
  </si>
  <si>
    <t>Updated 11/30/16</t>
  </si>
  <si>
    <r>
      <t xml:space="preserve">Transfer from Reserve Fund </t>
    </r>
    <r>
      <rPr>
        <sz val="6"/>
        <color indexed="8"/>
        <rFont val="Arial"/>
      </rPr>
      <t>(To cover mandatory contractual increases to stipends)</t>
    </r>
  </si>
  <si>
    <r>
      <t>Transfer from Special Purposes Fund (</t>
    </r>
    <r>
      <rPr>
        <sz val="6"/>
        <color indexed="8"/>
        <rFont val="Arial"/>
      </rPr>
      <t>Website Transition+$61 fee</t>
    </r>
    <r>
      <rPr>
        <sz val="9"/>
        <color indexed="8"/>
        <rFont val="Arial"/>
      </rPr>
      <t>)</t>
    </r>
  </si>
  <si>
    <t>DSC Website Transition and bank fee</t>
  </si>
  <si>
    <r>
      <t>Gifts/Contributions (</t>
    </r>
    <r>
      <rPr>
        <sz val="6"/>
        <color indexed="8"/>
        <rFont val="Arial"/>
      </rPr>
      <t>$1708 to AP for organizational development, $50 Comp.Lit and $300 Art History for PK conference)</t>
    </r>
  </si>
  <si>
    <t>Organizational Development (+$800 contribution from PSC rep)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</si>
</sst>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_(&quot;$&quot;* #,##0.00_);_(&quot;$&quot;* \(#,##0.00\);_(&quot;$&quot;* &quot;-&quot;??_);_(@_)"/>
    <numFmt numFmtId="167" formatCode="&quot;$&quot;#,##0"/>
    <numFmt numFmtId="168" formatCode="&quot;$&quot;#,##0.00"/>
  </numFmts>
  <fonts count="3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Arial"/>
    </font>
    <font>
      <sz val="8"/>
      <name val="Arial"/>
    </font>
    <font>
      <sz val="10"/>
      <name val="Arial"/>
    </font>
    <font>
      <sz val="6"/>
      <name val="Arial"/>
    </font>
    <font>
      <b/>
      <sz val="16"/>
      <color indexed="8"/>
      <name val="Arial"/>
    </font>
    <font>
      <sz val="10"/>
      <color indexed="8"/>
      <name val="Arial"/>
    </font>
    <font>
      <b/>
      <sz val="11"/>
      <color indexed="8"/>
      <name val="Arial"/>
    </font>
    <font>
      <vertAlign val="superscript"/>
      <sz val="8"/>
      <color indexed="8"/>
      <name val="Arial"/>
    </font>
    <font>
      <b/>
      <sz val="12"/>
      <color indexed="9"/>
      <name val="Arial"/>
    </font>
    <font>
      <sz val="10"/>
      <color indexed="9"/>
      <name val="Arial"/>
    </font>
    <font>
      <b/>
      <sz val="11"/>
      <color indexed="9"/>
      <name val="Arial"/>
    </font>
    <font>
      <sz val="8"/>
      <color indexed="8"/>
      <name val="Arial"/>
    </font>
    <font>
      <vertAlign val="superscript"/>
      <sz val="7"/>
      <color indexed="8"/>
      <name val="Arial"/>
    </font>
    <font>
      <sz val="7"/>
      <color indexed="8"/>
      <name val="Arial"/>
    </font>
    <font>
      <sz val="7"/>
      <name val="Arial"/>
    </font>
    <font>
      <sz val="12"/>
      <color theme="1"/>
      <name val="Arial"/>
    </font>
    <font>
      <sz val="6"/>
      <color indexed="8"/>
      <name val="Arial"/>
    </font>
    <font>
      <sz val="9"/>
      <color indexed="8"/>
      <name val="Arial"/>
    </font>
    <font>
      <sz val="9"/>
      <color rgb="FF000000"/>
      <name val="Arial"/>
    </font>
    <font>
      <sz val="9"/>
      <name val="Arial"/>
    </font>
    <font>
      <i/>
      <sz val="9"/>
      <color indexed="8"/>
      <name val="Arial"/>
    </font>
    <font>
      <b/>
      <sz val="10"/>
      <color indexed="8"/>
      <name val="Arial"/>
    </font>
    <font>
      <b/>
      <sz val="14"/>
      <name val="Arial"/>
    </font>
    <font>
      <b/>
      <sz val="8"/>
      <color indexed="9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0"/>
      <name val="Arial"/>
    </font>
    <font>
      <sz val="8"/>
      <name val="Calibri"/>
      <family val="2"/>
      <scheme val="minor"/>
    </font>
    <font>
      <b/>
      <sz val="9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8">
    <xf numFmtId="0" fontId="0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1" fillId="0" borderId="0" applyFont="0" applyFill="0" applyBorder="0" applyAlignment="0" applyProtection="0"/>
  </cellStyleXfs>
  <cellXfs count="146">
    <xf numFmtId="0" fontId="0" fillId="0" borderId="0" xfId="0"/>
    <xf numFmtId="0" fontId="3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/>
    <xf numFmtId="0" fontId="6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167" fontId="7" fillId="0" borderId="0" xfId="0" applyNumberFormat="1" applyFont="1" applyFill="1" applyBorder="1" applyAlignment="1"/>
    <xf numFmtId="0" fontId="7" fillId="0" borderId="2" xfId="0" applyNumberFormat="1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vertical="center"/>
    </xf>
    <xf numFmtId="167" fontId="7" fillId="0" borderId="3" xfId="0" applyNumberFormat="1" applyFont="1" applyFill="1" applyBorder="1" applyAlignment="1">
      <alignment vertical="center"/>
    </xf>
    <xf numFmtId="167" fontId="7" fillId="0" borderId="4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5" xfId="0" applyNumberFormat="1" applyFont="1" applyFill="1" applyBorder="1" applyAlignment="1">
      <alignment vertical="center"/>
    </xf>
    <xf numFmtId="167" fontId="7" fillId="0" borderId="0" xfId="0" applyNumberFormat="1" applyFont="1" applyFill="1" applyBorder="1" applyAlignment="1">
      <alignment vertical="center"/>
    </xf>
    <xf numFmtId="0" fontId="4" fillId="0" borderId="6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left" vertical="center"/>
    </xf>
    <xf numFmtId="167" fontId="18" fillId="0" borderId="7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center" shrinkToFit="1"/>
    </xf>
    <xf numFmtId="1" fontId="7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vertical="center"/>
    </xf>
    <xf numFmtId="167" fontId="7" fillId="0" borderId="13" xfId="0" applyNumberFormat="1" applyFont="1" applyFill="1" applyBorder="1" applyAlignment="1">
      <alignment vertical="center"/>
    </xf>
    <xf numFmtId="167" fontId="7" fillId="0" borderId="14" xfId="0" applyNumberFormat="1" applyFont="1" applyFill="1" applyBorder="1" applyAlignment="1">
      <alignment vertical="center"/>
    </xf>
    <xf numFmtId="168" fontId="19" fillId="0" borderId="0" xfId="0" applyNumberFormat="1" applyFont="1" applyFill="1" applyBorder="1" applyAlignment="1">
      <alignment vertical="center"/>
    </xf>
    <xf numFmtId="168" fontId="20" fillId="0" borderId="0" xfId="0" applyNumberFormat="1" applyFont="1" applyAlignment="1">
      <alignment vertical="center"/>
    </xf>
    <xf numFmtId="0" fontId="21" fillId="0" borderId="5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vertical="center"/>
    </xf>
    <xf numFmtId="167" fontId="19" fillId="0" borderId="0" xfId="0" applyNumberFormat="1" applyFont="1" applyFill="1" applyBorder="1" applyAlignment="1">
      <alignment vertical="center"/>
    </xf>
    <xf numFmtId="167" fontId="19" fillId="0" borderId="14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167" fontId="13" fillId="0" borderId="0" xfId="0" applyNumberFormat="1" applyFont="1" applyFill="1" applyBorder="1" applyAlignment="1">
      <alignment horizontal="left" vertical="center"/>
    </xf>
    <xf numFmtId="167" fontId="13" fillId="0" borderId="15" xfId="0" applyNumberFormat="1" applyFont="1" applyFill="1" applyBorder="1" applyAlignment="1">
      <alignment horizontal="left" vertical="center"/>
    </xf>
    <xf numFmtId="167" fontId="13" fillId="0" borderId="16" xfId="0" applyNumberFormat="1" applyFont="1" applyFill="1" applyBorder="1" applyAlignment="1">
      <alignment horizontal="left" vertical="center"/>
    </xf>
    <xf numFmtId="167" fontId="19" fillId="0" borderId="15" xfId="0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vertical="center"/>
    </xf>
    <xf numFmtId="167" fontId="19" fillId="0" borderId="15" xfId="0" applyNumberFormat="1" applyFont="1" applyFill="1" applyBorder="1" applyAlignment="1">
      <alignment horizontal="right" vertical="center"/>
    </xf>
    <xf numFmtId="167" fontId="18" fillId="0" borderId="0" xfId="0" applyNumberFormat="1" applyFont="1" applyFill="1" applyBorder="1" applyAlignment="1">
      <alignment vertical="center"/>
    </xf>
    <xf numFmtId="167" fontId="7" fillId="0" borderId="17" xfId="0" applyNumberFormat="1" applyFont="1" applyFill="1" applyBorder="1" applyAlignment="1">
      <alignment vertical="center"/>
    </xf>
    <xf numFmtId="0" fontId="7" fillId="0" borderId="18" xfId="0" applyNumberFormat="1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vertical="center"/>
    </xf>
    <xf numFmtId="167" fontId="7" fillId="0" borderId="19" xfId="0" applyNumberFormat="1" applyFont="1" applyFill="1" applyBorder="1" applyAlignment="1">
      <alignment vertical="center"/>
    </xf>
    <xf numFmtId="167" fontId="7" fillId="0" borderId="15" xfId="0" applyNumberFormat="1" applyFont="1" applyFill="1" applyBorder="1" applyAlignment="1">
      <alignment vertical="center"/>
    </xf>
    <xf numFmtId="167" fontId="21" fillId="0" borderId="14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7" fillId="0" borderId="7" xfId="0" applyNumberFormat="1" applyFont="1" applyFill="1" applyBorder="1" applyAlignment="1">
      <alignment vertical="center"/>
    </xf>
    <xf numFmtId="0" fontId="7" fillId="0" borderId="8" xfId="0" applyNumberFormat="1" applyFont="1" applyFill="1" applyBorder="1" applyAlignment="1">
      <alignment vertical="center"/>
    </xf>
    <xf numFmtId="167" fontId="7" fillId="0" borderId="8" xfId="0" applyNumberFormat="1" applyFont="1" applyFill="1" applyBorder="1" applyAlignment="1">
      <alignment vertical="center"/>
    </xf>
    <xf numFmtId="0" fontId="7" fillId="0" borderId="17" xfId="0" applyNumberFormat="1" applyFont="1" applyFill="1" applyBorder="1" applyAlignment="1">
      <alignment vertical="center"/>
    </xf>
    <xf numFmtId="10" fontId="13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/>
    <xf numFmtId="0" fontId="10" fillId="0" borderId="0" xfId="0" applyNumberFormat="1" applyFont="1" applyFill="1" applyBorder="1" applyAlignment="1"/>
    <xf numFmtId="0" fontId="11" fillId="0" borderId="0" xfId="0" applyNumberFormat="1" applyFont="1" applyFill="1" applyBorder="1" applyAlignment="1"/>
    <xf numFmtId="167" fontId="11" fillId="0" borderId="0" xfId="0" applyNumberFormat="1" applyFont="1" applyFill="1" applyBorder="1" applyAlignment="1"/>
    <xf numFmtId="167" fontId="12" fillId="0" borderId="0" xfId="0" applyNumberFormat="1" applyFont="1" applyFill="1" applyBorder="1" applyAlignment="1">
      <alignment vertical="center"/>
    </xf>
    <xf numFmtId="0" fontId="2" fillId="0" borderId="20" xfId="0" applyNumberFormat="1" applyFont="1" applyFill="1" applyBorder="1" applyAlignment="1">
      <alignment vertical="center"/>
    </xf>
    <xf numFmtId="0" fontId="9" fillId="0" borderId="20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/>
    <xf numFmtId="0" fontId="19" fillId="0" borderId="0" xfId="0" applyNumberFormat="1" applyFont="1" applyFill="1" applyBorder="1" applyAlignment="1"/>
    <xf numFmtId="0" fontId="21" fillId="0" borderId="0" xfId="0" applyNumberFormat="1" applyFont="1" applyFill="1" applyBorder="1" applyAlignment="1"/>
    <xf numFmtId="167" fontId="7" fillId="0" borderId="11" xfId="0" applyNumberFormat="1" applyFont="1" applyFill="1" applyBorder="1" applyAlignment="1">
      <alignment vertical="center"/>
    </xf>
    <xf numFmtId="167" fontId="7" fillId="0" borderId="24" xfId="0" applyNumberFormat="1" applyFont="1" applyFill="1" applyBorder="1" applyAlignment="1">
      <alignment vertical="center"/>
    </xf>
    <xf numFmtId="167" fontId="19" fillId="0" borderId="23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vertical="top"/>
    </xf>
    <xf numFmtId="0" fontId="21" fillId="0" borderId="0" xfId="0" applyNumberFormat="1" applyFont="1" applyFill="1" applyBorder="1" applyAlignment="1">
      <alignment vertical="top"/>
    </xf>
    <xf numFmtId="0" fontId="1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67" fontId="23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top"/>
    </xf>
    <xf numFmtId="0" fontId="19" fillId="0" borderId="5" xfId="0" applyNumberFormat="1" applyFont="1" applyFill="1" applyBorder="1" applyAlignment="1">
      <alignment vertical="center"/>
    </xf>
    <xf numFmtId="167" fontId="19" fillId="0" borderId="6" xfId="0" applyNumberFormat="1" applyFont="1" applyFill="1" applyBorder="1" applyAlignment="1">
      <alignment vertical="center"/>
    </xf>
    <xf numFmtId="167" fontId="19" fillId="0" borderId="20" xfId="0" applyNumberFormat="1" applyFont="1" applyFill="1" applyBorder="1" applyAlignment="1">
      <alignment vertical="center"/>
    </xf>
    <xf numFmtId="165" fontId="4" fillId="0" borderId="11" xfId="0" applyNumberFormat="1" applyFont="1" applyFill="1" applyBorder="1" applyAlignment="1"/>
    <xf numFmtId="0" fontId="7" fillId="0" borderId="26" xfId="0" applyNumberFormat="1" applyFont="1" applyFill="1" applyBorder="1" applyAlignment="1">
      <alignment vertical="center"/>
    </xf>
    <xf numFmtId="0" fontId="7" fillId="0" borderId="27" xfId="0" applyNumberFormat="1" applyFont="1" applyFill="1" applyBorder="1" applyAlignment="1">
      <alignment vertical="center"/>
    </xf>
    <xf numFmtId="0" fontId="7" fillId="0" borderId="29" xfId="0" applyNumberFormat="1" applyFont="1" applyFill="1" applyBorder="1" applyAlignment="1">
      <alignment vertical="center"/>
    </xf>
    <xf numFmtId="0" fontId="7" fillId="0" borderId="2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top"/>
    </xf>
    <xf numFmtId="0" fontId="24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>
      <alignment horizontal="center" vertical="center"/>
    </xf>
    <xf numFmtId="167" fontId="7" fillId="0" borderId="25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top"/>
    </xf>
    <xf numFmtId="165" fontId="3" fillId="0" borderId="0" xfId="0" applyNumberFormat="1" applyFont="1" applyFill="1" applyBorder="1" applyAlignment="1">
      <alignment vertical="center" wrapText="1"/>
    </xf>
    <xf numFmtId="167" fontId="13" fillId="0" borderId="6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vertical="center" wrapText="1" shrinkToFit="1"/>
    </xf>
    <xf numFmtId="167" fontId="13" fillId="0" borderId="6" xfId="0" applyNumberFormat="1" applyFont="1" applyFill="1" applyBorder="1" applyAlignment="1">
      <alignment horizontal="right" vertical="center"/>
    </xf>
    <xf numFmtId="167" fontId="19" fillId="0" borderId="9" xfId="0" applyNumberFormat="1" applyFont="1" applyFill="1" applyBorder="1" applyAlignment="1">
      <alignment vertical="center"/>
    </xf>
    <xf numFmtId="0" fontId="13" fillId="0" borderId="5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horizontal="right" vertical="center"/>
    </xf>
    <xf numFmtId="0" fontId="21" fillId="0" borderId="0" xfId="0" applyNumberFormat="1" applyFont="1" applyFill="1" applyBorder="1" applyAlignment="1">
      <alignment horizontal="right" vertical="center"/>
    </xf>
    <xf numFmtId="167" fontId="19" fillId="0" borderId="6" xfId="0" applyNumberFormat="1" applyFont="1" applyFill="1" applyBorder="1" applyAlignment="1">
      <alignment horizontal="right" vertical="center"/>
    </xf>
    <xf numFmtId="168" fontId="13" fillId="0" borderId="6" xfId="0" applyNumberFormat="1" applyFont="1" applyFill="1" applyBorder="1" applyAlignment="1">
      <alignment horizontal="left" vertical="center"/>
    </xf>
    <xf numFmtId="167" fontId="3" fillId="0" borderId="6" xfId="0" applyNumberFormat="1" applyFont="1" applyFill="1" applyBorder="1" applyAlignment="1">
      <alignment horizontal="left" vertical="center"/>
    </xf>
    <xf numFmtId="0" fontId="4" fillId="0" borderId="19" xfId="0" applyNumberFormat="1" applyFont="1" applyFill="1" applyBorder="1" applyAlignment="1">
      <alignment vertical="center"/>
    </xf>
    <xf numFmtId="167" fontId="7" fillId="0" borderId="30" xfId="0" applyNumberFormat="1" applyFont="1" applyFill="1" applyBorder="1" applyAlignment="1">
      <alignment vertical="center"/>
    </xf>
    <xf numFmtId="0" fontId="12" fillId="2" borderId="7" xfId="0" applyNumberFormat="1" applyFont="1" applyFill="1" applyBorder="1" applyAlignment="1">
      <alignment vertical="center"/>
    </xf>
    <xf numFmtId="0" fontId="12" fillId="2" borderId="8" xfId="0" applyNumberFormat="1" applyFont="1" applyFill="1" applyBorder="1" applyAlignment="1">
      <alignment vertical="center"/>
    </xf>
    <xf numFmtId="0" fontId="25" fillId="0" borderId="0" xfId="0" applyNumberFormat="1" applyFont="1" applyFill="1" applyBorder="1" applyAlignment="1">
      <alignment vertical="center"/>
    </xf>
    <xf numFmtId="167" fontId="25" fillId="0" borderId="0" xfId="0" applyNumberFormat="1" applyFont="1" applyFill="1" applyBorder="1" applyAlignment="1">
      <alignment vertical="center"/>
    </xf>
    <xf numFmtId="10" fontId="13" fillId="0" borderId="0" xfId="0" applyNumberFormat="1" applyFont="1" applyFill="1" applyBorder="1" applyAlignment="1">
      <alignment vertical="center" wrapText="1"/>
    </xf>
    <xf numFmtId="167" fontId="1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/>
    <xf numFmtId="167" fontId="13" fillId="0" borderId="0" xfId="0" applyNumberFormat="1" applyFont="1" applyFill="1" applyBorder="1" applyAlignment="1"/>
    <xf numFmtId="0" fontId="4" fillId="0" borderId="25" xfId="0" applyNumberFormat="1" applyFont="1" applyFill="1" applyBorder="1" applyAlignment="1">
      <alignment vertical="center"/>
    </xf>
    <xf numFmtId="165" fontId="4" fillId="0" borderId="22" xfId="0" applyNumberFormat="1" applyFont="1" applyFill="1" applyBorder="1" applyAlignment="1"/>
    <xf numFmtId="0" fontId="10" fillId="3" borderId="7" xfId="0" applyNumberFormat="1" applyFont="1" applyFill="1" applyBorder="1" applyAlignment="1"/>
    <xf numFmtId="0" fontId="10" fillId="3" borderId="8" xfId="0" applyNumberFormat="1" applyFont="1" applyFill="1" applyBorder="1" applyAlignment="1"/>
    <xf numFmtId="167" fontId="10" fillId="3" borderId="8" xfId="0" applyNumberFormat="1" applyFont="1" applyFill="1" applyBorder="1" applyAlignment="1"/>
    <xf numFmtId="0" fontId="11" fillId="3" borderId="8" xfId="0" applyNumberFormat="1" applyFont="1" applyFill="1" applyBorder="1" applyAlignment="1"/>
    <xf numFmtId="167" fontId="11" fillId="3" borderId="8" xfId="0" applyNumberFormat="1" applyFont="1" applyFill="1" applyBorder="1" applyAlignment="1"/>
    <xf numFmtId="167" fontId="28" fillId="3" borderId="8" xfId="0" applyNumberFormat="1" applyFont="1" applyFill="1" applyBorder="1" applyAlignment="1">
      <alignment vertical="center"/>
    </xf>
    <xf numFmtId="0" fontId="25" fillId="3" borderId="0" xfId="0" applyNumberFormat="1" applyFont="1" applyFill="1" applyBorder="1" applyAlignment="1">
      <alignment vertical="center"/>
    </xf>
    <xf numFmtId="167" fontId="28" fillId="2" borderId="8" xfId="0" applyNumberFormat="1" applyFont="1" applyFill="1" applyBorder="1" applyAlignment="1">
      <alignment vertical="center"/>
    </xf>
    <xf numFmtId="167" fontId="28" fillId="3" borderId="0" xfId="0" applyNumberFormat="1" applyFont="1" applyFill="1" applyAlignment="1">
      <alignment vertical="center"/>
    </xf>
    <xf numFmtId="167" fontId="13" fillId="4" borderId="6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/>
    </xf>
    <xf numFmtId="167" fontId="7" fillId="0" borderId="22" xfId="0" applyNumberFormat="1" applyFont="1" applyFill="1" applyBorder="1" applyAlignment="1">
      <alignment horizontal="right" vertical="center"/>
    </xf>
    <xf numFmtId="164" fontId="4" fillId="0" borderId="28" xfId="0" applyNumberFormat="1" applyFont="1" applyFill="1" applyBorder="1" applyAlignment="1"/>
    <xf numFmtId="167" fontId="19" fillId="0" borderId="28" xfId="0" applyNumberFormat="1" applyFont="1" applyFill="1" applyBorder="1" applyAlignment="1">
      <alignment vertical="center"/>
    </xf>
    <xf numFmtId="167" fontId="19" fillId="0" borderId="6" xfId="0" applyNumberFormat="1" applyFont="1" applyFill="1" applyBorder="1" applyAlignment="1">
      <alignment horizontal="left" vertical="center"/>
    </xf>
    <xf numFmtId="0" fontId="19" fillId="0" borderId="8" xfId="0" applyNumberFormat="1" applyFont="1" applyFill="1" applyBorder="1" applyAlignment="1">
      <alignment vertical="center"/>
    </xf>
    <xf numFmtId="164" fontId="7" fillId="0" borderId="17" xfId="17" applyNumberFormat="1" applyFont="1" applyFill="1" applyBorder="1" applyAlignment="1">
      <alignment vertical="center"/>
    </xf>
    <xf numFmtId="167" fontId="7" fillId="0" borderId="31" xfId="0" applyNumberFormat="1" applyFont="1" applyFill="1" applyBorder="1" applyAlignment="1">
      <alignment vertical="center"/>
    </xf>
    <xf numFmtId="167" fontId="28" fillId="0" borderId="0" xfId="0" applyNumberFormat="1" applyFont="1" applyFill="1" applyBorder="1" applyAlignment="1">
      <alignment vertical="center"/>
    </xf>
    <xf numFmtId="0" fontId="8" fillId="0" borderId="32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167" fontId="28" fillId="3" borderId="17" xfId="0" applyNumberFormat="1" applyFont="1" applyFill="1" applyBorder="1" applyAlignment="1">
      <alignment vertical="center"/>
    </xf>
    <xf numFmtId="0" fontId="30" fillId="0" borderId="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/>
    <xf numFmtId="0" fontId="17" fillId="0" borderId="0" xfId="0" applyNumberFormat="1" applyFont="1" applyFill="1" applyBorder="1" applyAlignment="1"/>
    <xf numFmtId="0" fontId="17" fillId="0" borderId="9" xfId="0" applyNumberFormat="1" applyFont="1" applyFill="1" applyBorder="1" applyAlignment="1"/>
    <xf numFmtId="0" fontId="17" fillId="0" borderId="8" xfId="0" applyNumberFormat="1" applyFont="1" applyFill="1" applyBorder="1" applyAlignment="1"/>
    <xf numFmtId="0" fontId="17" fillId="0" borderId="10" xfId="0" applyNumberFormat="1" applyFont="1" applyFill="1" applyBorder="1" applyAlignment="1"/>
    <xf numFmtId="0" fontId="19" fillId="0" borderId="0" xfId="0" applyNumberFormat="1" applyFont="1" applyFill="1" applyBorder="1" applyAlignment="1">
      <alignment vertical="center" wrapText="1"/>
    </xf>
    <xf numFmtId="0" fontId="7" fillId="0" borderId="21" xfId="0" applyNumberFormat="1" applyFont="1" applyFill="1" applyBorder="1" applyAlignment="1">
      <alignment vertical="center"/>
    </xf>
    <xf numFmtId="0" fontId="7" fillId="0" borderId="20" xfId="0" applyNumberFormat="1" applyFont="1" applyFill="1" applyBorder="1" applyAlignment="1">
      <alignment vertical="center"/>
    </xf>
    <xf numFmtId="0" fontId="7" fillId="0" borderId="18" xfId="0" applyNumberFormat="1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vertical="center"/>
    </xf>
    <xf numFmtId="0" fontId="7" fillId="0" borderId="25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vertical="center"/>
    </xf>
  </cellXfs>
  <cellStyles count="18">
    <cellStyle name="Currency" xfId="17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Revenues Summary</a:t>
            </a:r>
          </a:p>
        </c:rich>
      </c:tx>
      <c:layout>
        <c:manualLayout>
          <c:xMode val="edge"/>
          <c:yMode val="edge"/>
          <c:x val="0.0012497014933386"/>
          <c:y val="0.0262008958849636"/>
        </c:manualLayout>
      </c:layout>
      <c:overlay val="0"/>
    </c:title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[1]Sheet1!$H$12:$N$12</c:f>
              <c:strCache>
                <c:ptCount val="7"/>
                <c:pt idx="0">
                  <c:v>Student Activity Fees</c:v>
                </c:pt>
                <c:pt idx="1">
                  <c:v>Medical Test Payments</c:v>
                </c:pt>
                <c:pt idx="2">
                  <c:v>Movie Ticket Sales</c:v>
                </c:pt>
                <c:pt idx="3">
                  <c:v>Advocate Income</c:v>
                </c:pt>
                <c:pt idx="4">
                  <c:v>Gifts/Contributions</c:v>
                </c:pt>
                <c:pt idx="5">
                  <c:v>In-Kind Contributions</c:v>
                </c:pt>
                <c:pt idx="6">
                  <c:v>Interest Income</c:v>
                </c:pt>
              </c:strCache>
            </c:strRef>
          </c:cat>
          <c:val>
            <c:numRef>
              <c:f>[1]Sheet1!$H$13:$N$13</c:f>
              <c:numCache>
                <c:formatCode>General</c:formatCode>
                <c:ptCount val="7"/>
                <c:pt idx="0">
                  <c:v>370240.0</c:v>
                </c:pt>
                <c:pt idx="1">
                  <c:v>3000.0</c:v>
                </c:pt>
                <c:pt idx="2">
                  <c:v>22000.0</c:v>
                </c:pt>
                <c:pt idx="3">
                  <c:v>250.0</c:v>
                </c:pt>
                <c:pt idx="4">
                  <c:v>2000.0</c:v>
                </c:pt>
                <c:pt idx="5">
                  <c:v>263903.0</c:v>
                </c:pt>
                <c:pt idx="6">
                  <c:v>835.0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Expenditures Summary</a:t>
            </a:r>
          </a:p>
        </c:rich>
      </c:tx>
      <c:layout>
        <c:manualLayout>
          <c:xMode val="edge"/>
          <c:yMode val="edge"/>
          <c:x val="0.00111683335750519"/>
          <c:y val="0.0229357632480219"/>
        </c:manualLayout>
      </c:layout>
      <c:overlay val="0"/>
    </c:title>
    <c:autoTitleDeleted val="0"/>
    <c:view3D>
      <c:rotX val="7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[1]Sheet1!$H$42:$O$42</c:f>
              <c:strCache>
                <c:ptCount val="8"/>
                <c:pt idx="0">
                  <c:v>Grants and Awards</c:v>
                </c:pt>
                <c:pt idx="1">
                  <c:v>Wellness Services</c:v>
                </c:pt>
                <c:pt idx="2">
                  <c:v>Discretionary Fund</c:v>
                </c:pt>
                <c:pt idx="3">
                  <c:v>Student Activities, Organizations, &amp; Services</c:v>
                </c:pt>
                <c:pt idx="4">
                  <c:v>Media</c:v>
                </c:pt>
                <c:pt idx="5">
                  <c:v>Leadership and Operations</c:v>
                </c:pt>
                <c:pt idx="6">
                  <c:v>Oversight &amp; Special Expenditures</c:v>
                </c:pt>
                <c:pt idx="7">
                  <c:v>Space &amp; Staff</c:v>
                </c:pt>
              </c:strCache>
            </c:strRef>
          </c:cat>
          <c:val>
            <c:numRef>
              <c:f>[1]Sheet1!$H$43:$O$43</c:f>
              <c:numCache>
                <c:formatCode>General</c:formatCode>
                <c:ptCount val="8"/>
                <c:pt idx="0">
                  <c:v>22000.0</c:v>
                </c:pt>
                <c:pt idx="1">
                  <c:v>107900.0</c:v>
                </c:pt>
                <c:pt idx="2">
                  <c:v>27500.0</c:v>
                </c:pt>
                <c:pt idx="3">
                  <c:v>108256.0</c:v>
                </c:pt>
                <c:pt idx="4">
                  <c:v>49383.0</c:v>
                </c:pt>
                <c:pt idx="5">
                  <c:v>86374.77</c:v>
                </c:pt>
                <c:pt idx="6">
                  <c:v>15284.0</c:v>
                </c:pt>
                <c:pt idx="7">
                  <c:v>263903.0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59266</xdr:colOff>
      <xdr:row>27</xdr:row>
      <xdr:rowOff>194735</xdr:rowOff>
    </xdr:from>
    <xdr:to>
      <xdr:col>6</xdr:col>
      <xdr:colOff>25400</xdr:colOff>
      <xdr:row>40</xdr:row>
      <xdr:rowOff>135466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42332</xdr:colOff>
      <xdr:row>125</xdr:row>
      <xdr:rowOff>50799</xdr:rowOff>
    </xdr:from>
    <xdr:to>
      <xdr:col>6</xdr:col>
      <xdr:colOff>16933</xdr:colOff>
      <xdr:row>140</xdr:row>
      <xdr:rowOff>25400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Work/DSC_files/CCB-A/CCB%20PRIMARY/Budgets/DSC%20Budget/DSC%20Budget%202014-2015/Updated%20DSC%20Budget%202013-14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2">
          <cell r="H12" t="str">
            <v>Student Activity Fees</v>
          </cell>
          <cell r="I12" t="str">
            <v>Medical Test Payments</v>
          </cell>
          <cell r="J12" t="str">
            <v>Movie Ticket Sales</v>
          </cell>
          <cell r="K12" t="str">
            <v>Advocate Income</v>
          </cell>
          <cell r="L12" t="str">
            <v>Gifts/Contributions</v>
          </cell>
          <cell r="M12" t="str">
            <v>In-Kind Contributions</v>
          </cell>
          <cell r="N12" t="str">
            <v>Interest Income</v>
          </cell>
        </row>
        <row r="13">
          <cell r="H13">
            <v>370240</v>
          </cell>
          <cell r="I13">
            <v>3000</v>
          </cell>
          <cell r="J13">
            <v>22000</v>
          </cell>
          <cell r="K13">
            <v>250</v>
          </cell>
          <cell r="L13">
            <v>2000</v>
          </cell>
          <cell r="M13">
            <v>263903</v>
          </cell>
          <cell r="N13">
            <v>835</v>
          </cell>
        </row>
        <row r="42">
          <cell r="H42" t="str">
            <v>Grants and Awards</v>
          </cell>
          <cell r="I42" t="str">
            <v>Wellness Services</v>
          </cell>
          <cell r="J42" t="str">
            <v>Discretionary Fund</v>
          </cell>
          <cell r="K42" t="str">
            <v>Student Activities, Organizations, &amp; Services</v>
          </cell>
          <cell r="L42" t="str">
            <v>Media</v>
          </cell>
          <cell r="M42" t="str">
            <v>Leadership and Operations</v>
          </cell>
          <cell r="N42" t="str">
            <v>Oversight &amp; Special Expenditures</v>
          </cell>
          <cell r="O42" t="str">
            <v>Space &amp; Staff</v>
          </cell>
        </row>
        <row r="43">
          <cell r="H43">
            <v>22000</v>
          </cell>
          <cell r="I43">
            <v>107900</v>
          </cell>
          <cell r="J43">
            <v>27500</v>
          </cell>
          <cell r="K43">
            <v>108256</v>
          </cell>
          <cell r="L43">
            <v>49383</v>
          </cell>
          <cell r="M43">
            <v>86374.77</v>
          </cell>
          <cell r="N43">
            <v>15284</v>
          </cell>
          <cell r="O43">
            <v>263903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171"/>
  <sheetViews>
    <sheetView tabSelected="1" topLeftCell="A24" zoomScale="172" zoomScaleNormal="150" zoomScalePageLayoutView="150" workbookViewId="0">
      <selection activeCell="E51" sqref="E51"/>
    </sheetView>
  </sheetViews>
  <sheetFormatPr baseColWidth="10" defaultColWidth="8.83203125" defaultRowHeight="13" x14ac:dyDescent="0.15"/>
  <cols>
    <col min="1" max="1" width="2.5" style="2" customWidth="1"/>
    <col min="2" max="2" width="3.5" style="2" customWidth="1"/>
    <col min="3" max="3" width="20.33203125" style="2" customWidth="1"/>
    <col min="4" max="4" width="25" style="2" customWidth="1"/>
    <col min="5" max="5" width="15.6640625" style="2" customWidth="1"/>
    <col min="6" max="6" width="15.1640625" style="2" customWidth="1"/>
    <col min="7" max="7" width="15.83203125" style="1" customWidth="1"/>
    <col min="8" max="8" width="12" style="2" customWidth="1"/>
    <col min="9" max="9" width="10.6640625" style="2" customWidth="1"/>
    <col min="10" max="10" width="10.5" style="2" customWidth="1"/>
    <col min="11" max="11" width="8.33203125" style="2" customWidth="1"/>
    <col min="12" max="12" width="11.5" style="2" customWidth="1"/>
    <col min="13" max="13" width="10.1640625" style="2" customWidth="1"/>
    <col min="14" max="14" width="8" style="2" customWidth="1"/>
    <col min="15" max="15" width="15.1640625" style="2" bestFit="1" customWidth="1"/>
    <col min="16" max="19" width="15" style="2" bestFit="1" customWidth="1"/>
    <col min="20" max="16384" width="8.83203125" style="2"/>
  </cols>
  <sheetData>
    <row r="1" spans="1:19" ht="20" x14ac:dyDescent="0.2">
      <c r="A1" s="132" t="s">
        <v>85</v>
      </c>
      <c r="B1" s="132"/>
      <c r="C1" s="132"/>
      <c r="D1" s="132"/>
      <c r="E1" s="132"/>
      <c r="F1" s="132"/>
    </row>
    <row r="2" spans="1:19" ht="17" thickBot="1" x14ac:dyDescent="0.25">
      <c r="A2" s="133" t="s">
        <v>91</v>
      </c>
      <c r="B2" s="133"/>
      <c r="C2" s="133"/>
      <c r="D2" s="133"/>
      <c r="E2" s="133"/>
      <c r="F2" s="133"/>
      <c r="H2"/>
      <c r="I2"/>
      <c r="J2"/>
      <c r="K2"/>
      <c r="L2"/>
    </row>
    <row r="3" spans="1:19" ht="21" thickBot="1" x14ac:dyDescent="0.25">
      <c r="A3" s="3" t="s">
        <v>0</v>
      </c>
      <c r="B3" s="4"/>
      <c r="C3" s="4"/>
      <c r="D3" s="5"/>
      <c r="E3" s="128" t="s">
        <v>82</v>
      </c>
      <c r="F3" s="129" t="s">
        <v>1</v>
      </c>
      <c r="G3" s="119"/>
      <c r="H3"/>
      <c r="I3"/>
      <c r="J3"/>
      <c r="K3"/>
      <c r="L3"/>
    </row>
    <row r="4" spans="1:19" s="10" customFormat="1" ht="12" customHeight="1" x14ac:dyDescent="0.2">
      <c r="A4" s="6" t="s">
        <v>2</v>
      </c>
      <c r="B4" s="7"/>
      <c r="C4" s="8"/>
      <c r="D4" s="7"/>
      <c r="E4" s="126">
        <v>128788</v>
      </c>
      <c r="F4" s="9">
        <v>103727</v>
      </c>
      <c r="G4" s="13"/>
      <c r="H4"/>
      <c r="I4"/>
      <c r="J4"/>
      <c r="K4"/>
      <c r="L4"/>
    </row>
    <row r="5" spans="1:19" s="10" customFormat="1" ht="12" customHeight="1" x14ac:dyDescent="0.2">
      <c r="A5" s="12" t="s">
        <v>3</v>
      </c>
      <c r="C5" s="13"/>
      <c r="D5" s="14"/>
      <c r="E5" s="13">
        <f>E13*0.05</f>
        <v>17540.14</v>
      </c>
      <c r="F5" s="43">
        <v>11450</v>
      </c>
      <c r="G5" s="13"/>
      <c r="H5"/>
      <c r="I5"/>
      <c r="J5"/>
      <c r="K5"/>
      <c r="L5"/>
    </row>
    <row r="6" spans="1:19" ht="17" thickBot="1" x14ac:dyDescent="0.25">
      <c r="A6" s="109" t="s">
        <v>4</v>
      </c>
      <c r="B6" s="112"/>
      <c r="C6" s="113"/>
      <c r="D6" s="112"/>
      <c r="E6" s="114">
        <f>SUM(E4:E5)</f>
        <v>146328.14000000001</v>
      </c>
      <c r="F6" s="130">
        <f>SUM(F4:F5)</f>
        <v>115177</v>
      </c>
      <c r="G6" s="127"/>
      <c r="H6"/>
      <c r="I6"/>
      <c r="J6"/>
      <c r="K6"/>
      <c r="L6"/>
    </row>
    <row r="7" spans="1:19" s="10" customFormat="1" ht="9" customHeight="1" x14ac:dyDescent="0.2">
      <c r="B7" s="15" t="s">
        <v>5</v>
      </c>
      <c r="H7"/>
      <c r="I7"/>
      <c r="J7"/>
      <c r="K7"/>
      <c r="L7"/>
    </row>
    <row r="8" spans="1:19" s="10" customFormat="1" ht="9" customHeight="1" x14ac:dyDescent="0.2">
      <c r="B8" s="15"/>
      <c r="C8" s="16" t="s">
        <v>6</v>
      </c>
      <c r="H8"/>
      <c r="I8"/>
      <c r="J8"/>
      <c r="K8"/>
      <c r="L8"/>
    </row>
    <row r="9" spans="1:19" s="10" customFormat="1" ht="9" customHeight="1" x14ac:dyDescent="0.2">
      <c r="B9" s="17" t="s">
        <v>7</v>
      </c>
      <c r="H9"/>
      <c r="I9"/>
      <c r="J9"/>
      <c r="K9"/>
      <c r="L9"/>
    </row>
    <row r="10" spans="1:19" ht="17" thickBot="1" x14ac:dyDescent="0.25">
      <c r="G10" s="2"/>
      <c r="H10"/>
      <c r="I10"/>
      <c r="J10"/>
      <c r="K10"/>
      <c r="L10"/>
    </row>
    <row r="11" spans="1:19" ht="13" customHeight="1" thickBot="1" x14ac:dyDescent="0.25">
      <c r="A11" s="134" t="s">
        <v>8</v>
      </c>
      <c r="B11" s="135"/>
      <c r="C11" s="136"/>
      <c r="D11" s="18" t="s">
        <v>88</v>
      </c>
      <c r="E11" s="19" t="s">
        <v>82</v>
      </c>
      <c r="F11" s="19" t="s">
        <v>86</v>
      </c>
      <c r="G11" s="19" t="s">
        <v>1</v>
      </c>
      <c r="H11"/>
      <c r="I11"/>
      <c r="J11"/>
      <c r="K11"/>
      <c r="L11"/>
    </row>
    <row r="12" spans="1:19" ht="13" customHeight="1" thickBot="1" x14ac:dyDescent="0.25">
      <c r="A12" s="137"/>
      <c r="B12" s="137"/>
      <c r="C12" s="138"/>
      <c r="D12" s="18" t="s">
        <v>87</v>
      </c>
      <c r="E12" s="20">
        <v>3862</v>
      </c>
      <c r="F12" s="20">
        <v>3761</v>
      </c>
      <c r="G12" s="20">
        <v>3761</v>
      </c>
      <c r="H12"/>
      <c r="I12"/>
      <c r="J12"/>
      <c r="K12"/>
      <c r="L12"/>
    </row>
    <row r="13" spans="1:19" ht="12.75" customHeight="1" x14ac:dyDescent="0.2">
      <c r="A13" s="21" t="s">
        <v>11</v>
      </c>
      <c r="B13" s="22"/>
      <c r="C13" s="23"/>
      <c r="D13" s="22"/>
      <c r="E13" s="24">
        <f>SUM(E14+E17+E18+E19+E20)</f>
        <v>350802.8</v>
      </c>
      <c r="F13" s="24">
        <f>SUM(F14+F17+F18+F19+F20)</f>
        <v>343078.40000000002</v>
      </c>
      <c r="G13" s="24">
        <f>SUM(G14+G17+G18+G19+G20)</f>
        <v>324186.40000000002</v>
      </c>
      <c r="H13"/>
      <c r="I13"/>
      <c r="J13"/>
      <c r="K13"/>
      <c r="L13"/>
      <c r="M13" s="25"/>
      <c r="N13" s="26"/>
      <c r="O13" s="4"/>
      <c r="P13" s="4"/>
      <c r="Q13" s="4"/>
      <c r="R13" s="4"/>
      <c r="S13" s="4"/>
    </row>
    <row r="14" spans="1:19" s="10" customFormat="1" ht="11" customHeight="1" x14ac:dyDescent="0.2">
      <c r="A14" s="27"/>
      <c r="B14" s="28" t="s">
        <v>80</v>
      </c>
      <c r="C14" s="29"/>
      <c r="D14" s="29"/>
      <c r="E14" s="30">
        <f>SUM(E15+E16)</f>
        <v>325952.8</v>
      </c>
      <c r="F14" s="30">
        <f>SUM(F15+F16)</f>
        <v>317428.40000000002</v>
      </c>
      <c r="G14" s="30">
        <f>SUM(G15+G16)</f>
        <v>317428.40000000002</v>
      </c>
      <c r="H14"/>
      <c r="I14"/>
      <c r="J14"/>
      <c r="K14"/>
      <c r="L14"/>
      <c r="M14" s="11"/>
      <c r="N14" s="11"/>
      <c r="O14" s="11"/>
      <c r="P14" s="11"/>
      <c r="Q14" s="11"/>
      <c r="R14" s="11"/>
      <c r="S14" s="11"/>
    </row>
    <row r="15" spans="1:19" s="10" customFormat="1" ht="11" customHeight="1" x14ac:dyDescent="0.2">
      <c r="A15" s="27"/>
      <c r="B15" s="28"/>
      <c r="C15" s="31" t="s">
        <v>78</v>
      </c>
      <c r="D15" s="32"/>
      <c r="E15" s="33">
        <f>E12*40.75*2</f>
        <v>314753</v>
      </c>
      <c r="F15" s="33">
        <f>F12*40.75*2</f>
        <v>306521.5</v>
      </c>
      <c r="G15" s="33">
        <f>G12*40.75*2</f>
        <v>306521.5</v>
      </c>
      <c r="H15"/>
      <c r="I15"/>
      <c r="J15"/>
      <c r="K15"/>
      <c r="L15"/>
      <c r="M15" s="11"/>
      <c r="N15" s="11"/>
      <c r="O15" s="11"/>
      <c r="P15" s="11"/>
      <c r="Q15" s="11"/>
      <c r="R15" s="11"/>
      <c r="S15" s="11"/>
    </row>
    <row r="16" spans="1:19" s="10" customFormat="1" ht="11" customHeight="1" x14ac:dyDescent="0.2">
      <c r="A16" s="27"/>
      <c r="B16" s="28"/>
      <c r="C16" s="32" t="s">
        <v>79</v>
      </c>
      <c r="D16" s="32"/>
      <c r="E16" s="34">
        <f>E12*1.45*2</f>
        <v>11199.8</v>
      </c>
      <c r="F16" s="34">
        <f>F12*1.45*2</f>
        <v>10906.9</v>
      </c>
      <c r="G16" s="34">
        <f>G12*1.45*2</f>
        <v>10906.9</v>
      </c>
      <c r="H16"/>
      <c r="I16"/>
      <c r="J16"/>
      <c r="K16"/>
      <c r="L16"/>
      <c r="M16" s="11"/>
      <c r="N16" s="11"/>
      <c r="O16" s="11"/>
      <c r="P16" s="11"/>
      <c r="Q16" s="11"/>
      <c r="R16" s="11"/>
      <c r="S16" s="11"/>
    </row>
    <row r="17" spans="1:19" s="10" customFormat="1" ht="10" customHeight="1" x14ac:dyDescent="0.2">
      <c r="A17" s="27"/>
      <c r="B17" s="28" t="s">
        <v>12</v>
      </c>
      <c r="C17" s="29"/>
      <c r="D17" s="29"/>
      <c r="E17" s="35">
        <v>600</v>
      </c>
      <c r="F17" s="35">
        <v>600</v>
      </c>
      <c r="G17" s="35">
        <v>79</v>
      </c>
      <c r="H17"/>
      <c r="I17"/>
      <c r="J17"/>
      <c r="K17"/>
      <c r="L17"/>
      <c r="M17" s="11"/>
      <c r="N17" s="11"/>
      <c r="O17" s="11"/>
      <c r="P17" s="11"/>
      <c r="Q17" s="11"/>
      <c r="R17" s="11"/>
      <c r="S17" s="11"/>
    </row>
    <row r="18" spans="1:19" s="10" customFormat="1" ht="11" customHeight="1" x14ac:dyDescent="0.2">
      <c r="A18" s="27"/>
      <c r="B18" s="28" t="s">
        <v>9</v>
      </c>
      <c r="C18" s="29"/>
      <c r="D18" s="29"/>
      <c r="E18" s="35">
        <v>24000</v>
      </c>
      <c r="F18" s="35">
        <v>24000</v>
      </c>
      <c r="G18" s="35">
        <v>4621</v>
      </c>
      <c r="H18"/>
      <c r="I18"/>
      <c r="J18"/>
      <c r="K18"/>
      <c r="L18"/>
      <c r="M18" s="11"/>
      <c r="N18" s="11"/>
      <c r="O18" s="11"/>
      <c r="P18" s="11"/>
      <c r="Q18" s="11"/>
      <c r="R18" s="11"/>
      <c r="S18" s="11"/>
    </row>
    <row r="19" spans="1:19" s="10" customFormat="1" ht="11" customHeight="1" x14ac:dyDescent="0.2">
      <c r="A19" s="27"/>
      <c r="B19" s="36" t="s">
        <v>13</v>
      </c>
      <c r="C19" s="29"/>
      <c r="D19" s="29"/>
      <c r="E19" s="35">
        <v>250</v>
      </c>
      <c r="F19" s="35">
        <v>250</v>
      </c>
      <c r="G19" s="35"/>
      <c r="H19"/>
      <c r="I19"/>
      <c r="J19"/>
      <c r="K19"/>
      <c r="L19"/>
      <c r="M19" s="11"/>
      <c r="N19" s="11"/>
      <c r="O19" s="11"/>
      <c r="P19" s="11"/>
      <c r="Q19" s="11"/>
      <c r="R19" s="11"/>
      <c r="S19" s="11"/>
    </row>
    <row r="20" spans="1:19" s="10" customFormat="1" ht="23" customHeight="1" x14ac:dyDescent="0.2">
      <c r="A20" s="27"/>
      <c r="B20" s="139" t="s">
        <v>95</v>
      </c>
      <c r="C20" s="139"/>
      <c r="D20" s="29"/>
      <c r="E20" s="37">
        <v>0</v>
      </c>
      <c r="F20" s="37">
        <v>800</v>
      </c>
      <c r="G20" s="37">
        <v>2058</v>
      </c>
      <c r="H20"/>
      <c r="I20"/>
      <c r="J20"/>
      <c r="K20"/>
      <c r="L20"/>
      <c r="M20" s="11"/>
      <c r="N20" s="11"/>
      <c r="O20" s="11"/>
      <c r="P20" s="11"/>
      <c r="Q20" s="11"/>
      <c r="R20" s="11"/>
      <c r="S20" s="11"/>
    </row>
    <row r="21" spans="1:19" ht="12.75" customHeight="1" x14ac:dyDescent="0.2">
      <c r="A21" s="12"/>
      <c r="B21" s="11"/>
      <c r="C21" s="38"/>
      <c r="D21" s="13"/>
      <c r="E21" s="39"/>
      <c r="F21" s="39"/>
      <c r="G21" s="39"/>
      <c r="H21"/>
      <c r="I21"/>
      <c r="J21"/>
      <c r="K21"/>
      <c r="L21"/>
      <c r="M21" s="4"/>
      <c r="N21" s="4"/>
      <c r="O21" s="4"/>
      <c r="P21" s="4"/>
      <c r="Q21" s="4"/>
      <c r="R21" s="4"/>
      <c r="S21" s="4"/>
    </row>
    <row r="22" spans="1:19" ht="12.75" customHeight="1" x14ac:dyDescent="0.2">
      <c r="A22" s="40" t="s">
        <v>14</v>
      </c>
      <c r="B22" s="41"/>
      <c r="C22" s="42"/>
      <c r="D22" s="42"/>
      <c r="E22" s="43">
        <f>SUM(E23:E26)</f>
        <v>265498</v>
      </c>
      <c r="F22" s="43">
        <f>SUM(F23:F27)</f>
        <v>295460</v>
      </c>
      <c r="G22" s="43">
        <f>SUM(G23:G27)</f>
        <v>295460</v>
      </c>
      <c r="H22"/>
      <c r="I22"/>
      <c r="J22"/>
      <c r="K22"/>
      <c r="L22"/>
      <c r="M22" s="4"/>
      <c r="N22" s="4"/>
      <c r="O22" s="4"/>
      <c r="P22" s="4"/>
      <c r="Q22" s="4"/>
      <c r="R22" s="4"/>
      <c r="S22" s="4"/>
    </row>
    <row r="23" spans="1:19" ht="11" customHeight="1" x14ac:dyDescent="0.2">
      <c r="A23" s="12"/>
      <c r="B23" s="28" t="s">
        <v>15</v>
      </c>
      <c r="C23" s="29"/>
      <c r="D23" s="29"/>
      <c r="E23" s="44">
        <v>263903</v>
      </c>
      <c r="F23" s="44">
        <v>263903</v>
      </c>
      <c r="G23" s="44">
        <v>263903</v>
      </c>
      <c r="H23"/>
      <c r="I23"/>
      <c r="J23"/>
      <c r="K23"/>
      <c r="L23"/>
      <c r="M23" s="4"/>
      <c r="N23" s="4"/>
      <c r="O23" s="4"/>
      <c r="P23" s="4"/>
      <c r="Q23" s="4"/>
      <c r="R23" s="4"/>
      <c r="S23" s="4"/>
    </row>
    <row r="24" spans="1:19" ht="11" customHeight="1" x14ac:dyDescent="0.2">
      <c r="A24" s="45"/>
      <c r="B24" s="28" t="s">
        <v>10</v>
      </c>
      <c r="C24" s="29"/>
      <c r="D24" s="29"/>
      <c r="E24" s="35">
        <v>792</v>
      </c>
      <c r="F24" s="35">
        <v>792</v>
      </c>
      <c r="G24" s="35">
        <v>792</v>
      </c>
      <c r="H24"/>
      <c r="I24"/>
      <c r="J24"/>
      <c r="K24"/>
      <c r="L24"/>
    </row>
    <row r="25" spans="1:19" s="10" customFormat="1" ht="11" customHeight="1" x14ac:dyDescent="0.2">
      <c r="A25" s="27"/>
      <c r="B25" s="46" t="s">
        <v>16</v>
      </c>
      <c r="E25" s="35">
        <v>0</v>
      </c>
      <c r="F25" s="35">
        <v>0</v>
      </c>
      <c r="G25" s="35">
        <v>0</v>
      </c>
      <c r="H25"/>
      <c r="I25"/>
      <c r="J25"/>
      <c r="K25"/>
      <c r="L25"/>
      <c r="M25" s="11"/>
      <c r="N25" s="11"/>
      <c r="O25" s="11"/>
      <c r="P25" s="11"/>
      <c r="Q25" s="11"/>
      <c r="R25" s="11"/>
      <c r="S25" s="11"/>
    </row>
    <row r="26" spans="1:19" s="10" customFormat="1" ht="11" customHeight="1" x14ac:dyDescent="0.2">
      <c r="A26" s="27"/>
      <c r="B26" s="28" t="s">
        <v>92</v>
      </c>
      <c r="E26" s="37">
        <v>803</v>
      </c>
      <c r="F26" s="37">
        <v>5704</v>
      </c>
      <c r="G26" s="37">
        <v>5704</v>
      </c>
      <c r="H26"/>
      <c r="I26"/>
      <c r="J26"/>
      <c r="K26"/>
      <c r="L26"/>
      <c r="M26" s="11"/>
      <c r="N26" s="11"/>
      <c r="O26" s="11"/>
      <c r="P26" s="11"/>
      <c r="Q26" s="11"/>
      <c r="R26" s="11"/>
      <c r="S26" s="11"/>
    </row>
    <row r="27" spans="1:19" ht="12.75" customHeight="1" thickBot="1" x14ac:dyDescent="0.25">
      <c r="A27" s="47"/>
      <c r="B27" s="124" t="s">
        <v>93</v>
      </c>
      <c r="C27" s="49"/>
      <c r="D27" s="49"/>
      <c r="E27" s="50"/>
      <c r="F27" s="125">
        <v>25061</v>
      </c>
      <c r="G27" s="125">
        <v>25061</v>
      </c>
      <c r="H27"/>
      <c r="I27"/>
      <c r="J27"/>
      <c r="K27"/>
      <c r="L27"/>
      <c r="M27" s="4"/>
      <c r="N27" s="4"/>
      <c r="O27" s="4"/>
      <c r="P27" s="4"/>
      <c r="Q27" s="4"/>
      <c r="R27" s="4"/>
      <c r="S27" s="4"/>
    </row>
    <row r="28" spans="1:19" ht="17" thickBot="1" x14ac:dyDescent="0.25">
      <c r="A28" s="109" t="s">
        <v>17</v>
      </c>
      <c r="B28" s="110"/>
      <c r="C28" s="111"/>
      <c r="D28" s="111"/>
      <c r="E28" s="111">
        <f>E13+E22</f>
        <v>616300.80000000005</v>
      </c>
      <c r="F28" s="111">
        <f>F13+F22</f>
        <v>638538.4</v>
      </c>
      <c r="G28" s="111">
        <f>G13+G22</f>
        <v>619646.4</v>
      </c>
      <c r="H28"/>
      <c r="I28"/>
      <c r="J28"/>
      <c r="K28"/>
      <c r="L28"/>
      <c r="M28" s="4"/>
      <c r="N28" s="4"/>
      <c r="O28" s="4"/>
      <c r="P28" s="4"/>
      <c r="Q28" s="4"/>
      <c r="R28" s="4"/>
      <c r="S28" s="4"/>
    </row>
    <row r="29" spans="1:19" ht="12.75" customHeight="1" x14ac:dyDescent="0.2">
      <c r="A29" s="4"/>
      <c r="B29" s="4"/>
      <c r="C29" s="4"/>
      <c r="D29" s="5"/>
      <c r="E29" s="5"/>
      <c r="F29" s="5"/>
      <c r="G29" s="5"/>
      <c r="H29"/>
      <c r="I29"/>
      <c r="J29"/>
      <c r="K29"/>
      <c r="L29"/>
      <c r="M29" s="4"/>
      <c r="N29" s="4"/>
      <c r="O29" s="4"/>
      <c r="P29" s="4"/>
      <c r="Q29" s="4"/>
      <c r="R29" s="4"/>
      <c r="S29" s="4"/>
    </row>
    <row r="30" spans="1:19" ht="12.75" customHeight="1" x14ac:dyDescent="0.2">
      <c r="A30" s="4"/>
      <c r="B30" s="4"/>
      <c r="C30" s="4"/>
      <c r="D30" s="5"/>
      <c r="E30" s="5"/>
      <c r="F30" s="5"/>
      <c r="G30" s="5"/>
      <c r="H30"/>
      <c r="I30"/>
      <c r="J30"/>
      <c r="K30"/>
      <c r="L30"/>
      <c r="M30" s="4"/>
      <c r="N30" s="4"/>
      <c r="O30" s="4"/>
      <c r="P30" s="4"/>
      <c r="Q30" s="4"/>
      <c r="R30" s="4"/>
      <c r="S30" s="4"/>
    </row>
    <row r="31" spans="1:19" ht="12.75" customHeight="1" x14ac:dyDescent="0.2">
      <c r="A31" s="4"/>
      <c r="B31" s="4"/>
      <c r="C31" s="4"/>
      <c r="G31" s="2"/>
      <c r="H31"/>
      <c r="I31"/>
      <c r="J31"/>
      <c r="K31"/>
      <c r="L31"/>
      <c r="M31" s="4"/>
      <c r="N31" s="4"/>
      <c r="O31" s="4"/>
      <c r="P31" s="4"/>
      <c r="Q31" s="4"/>
      <c r="R31" s="4"/>
      <c r="S31" s="4"/>
    </row>
    <row r="32" spans="1:19" ht="12.75" customHeight="1" x14ac:dyDescent="0.2">
      <c r="A32" s="4"/>
      <c r="B32" s="4"/>
      <c r="C32" s="4"/>
      <c r="G32" s="2"/>
      <c r="H32"/>
      <c r="I32"/>
      <c r="J32"/>
      <c r="K32"/>
      <c r="L32"/>
      <c r="M32" s="4"/>
      <c r="N32" s="4"/>
      <c r="O32" s="4"/>
      <c r="P32" s="4"/>
      <c r="Q32" s="4"/>
      <c r="R32" s="4"/>
      <c r="S32" s="4"/>
    </row>
    <row r="33" spans="1:19" ht="10" customHeight="1" x14ac:dyDescent="0.2">
      <c r="A33" s="4"/>
      <c r="B33" s="4"/>
      <c r="C33" s="4"/>
      <c r="D33" s="5"/>
      <c r="E33" s="52"/>
      <c r="F33" s="52"/>
      <c r="G33" s="52"/>
      <c r="H33"/>
      <c r="I33"/>
      <c r="J33"/>
      <c r="K33"/>
      <c r="L33"/>
      <c r="M33" s="4"/>
      <c r="N33" s="4"/>
      <c r="O33" s="4"/>
      <c r="P33" s="4"/>
      <c r="Q33" s="4"/>
      <c r="R33" s="4"/>
      <c r="S33" s="4"/>
    </row>
    <row r="34" spans="1:19" ht="12" hidden="1" customHeight="1" x14ac:dyDescent="0.2">
      <c r="A34" s="4"/>
      <c r="B34" s="4"/>
      <c r="C34" s="4"/>
      <c r="G34" s="2"/>
      <c r="H34"/>
      <c r="I34"/>
      <c r="J34"/>
      <c r="K34"/>
      <c r="L34"/>
      <c r="M34" s="4"/>
      <c r="N34" s="4"/>
      <c r="O34" s="4"/>
      <c r="P34" s="4"/>
      <c r="Q34" s="4"/>
      <c r="R34" s="4"/>
      <c r="S34" s="4"/>
    </row>
    <row r="35" spans="1:19" ht="16" x14ac:dyDescent="0.2">
      <c r="G35" s="2"/>
      <c r="H35"/>
      <c r="I35"/>
      <c r="J35"/>
      <c r="K35"/>
      <c r="L35"/>
      <c r="M35" s="4"/>
      <c r="N35" s="4"/>
      <c r="O35" s="4"/>
      <c r="P35" s="4"/>
      <c r="Q35" s="4"/>
      <c r="R35" s="4"/>
      <c r="S35" s="4"/>
    </row>
    <row r="36" spans="1:19" ht="12.75" customHeight="1" x14ac:dyDescent="0.2">
      <c r="G36" s="2"/>
      <c r="H36"/>
      <c r="I36"/>
      <c r="J36"/>
      <c r="K36"/>
      <c r="L36"/>
      <c r="M36" s="4"/>
      <c r="N36" s="4"/>
      <c r="O36" s="4"/>
      <c r="P36" s="4"/>
      <c r="Q36" s="4"/>
      <c r="R36" s="4"/>
      <c r="S36" s="4"/>
    </row>
    <row r="37" spans="1:19" ht="7" customHeight="1" x14ac:dyDescent="0.2">
      <c r="G37" s="2"/>
      <c r="H37"/>
      <c r="I37"/>
      <c r="J37"/>
      <c r="K37"/>
      <c r="L37"/>
      <c r="M37" s="4"/>
      <c r="N37" s="4"/>
      <c r="O37" s="4"/>
      <c r="P37" s="4"/>
      <c r="Q37" s="4"/>
      <c r="R37" s="4"/>
      <c r="S37" s="4"/>
    </row>
    <row r="38" spans="1:19" ht="12" hidden="1" customHeight="1" x14ac:dyDescent="0.2">
      <c r="G38" s="2"/>
      <c r="H38"/>
      <c r="I38"/>
      <c r="J38"/>
      <c r="K38"/>
      <c r="L38"/>
      <c r="M38" s="4"/>
      <c r="N38" s="4"/>
      <c r="O38" s="4"/>
      <c r="P38" s="4"/>
      <c r="Q38" s="4"/>
      <c r="R38" s="4"/>
      <c r="S38" s="4"/>
    </row>
    <row r="39" spans="1:19" ht="14" customHeight="1" x14ac:dyDescent="0.2">
      <c r="G39" s="2"/>
      <c r="H39"/>
      <c r="I39"/>
      <c r="J39"/>
      <c r="K39"/>
      <c r="L39"/>
      <c r="M39" s="4"/>
      <c r="N39" s="4"/>
      <c r="O39" s="4"/>
      <c r="P39" s="4"/>
      <c r="Q39" s="4"/>
      <c r="R39" s="4"/>
      <c r="S39" s="4"/>
    </row>
    <row r="40" spans="1:19" ht="1" customHeight="1" x14ac:dyDescent="0.2">
      <c r="A40" s="53"/>
      <c r="B40" s="54"/>
      <c r="C40" s="55"/>
      <c r="D40" s="54"/>
      <c r="E40" s="56"/>
      <c r="F40" s="56"/>
      <c r="G40" s="56"/>
      <c r="H40"/>
      <c r="I40"/>
      <c r="J40"/>
      <c r="K40"/>
      <c r="L40"/>
      <c r="M40" s="4"/>
      <c r="N40" s="4"/>
      <c r="O40" s="4"/>
      <c r="P40" s="4"/>
      <c r="Q40" s="4"/>
      <c r="R40" s="4"/>
      <c r="S40" s="4"/>
    </row>
    <row r="41" spans="1:19" ht="20" customHeight="1" thickBot="1" x14ac:dyDescent="0.25">
      <c r="B41" s="15"/>
      <c r="G41" s="2"/>
      <c r="H41"/>
      <c r="I41"/>
      <c r="J41"/>
      <c r="K41"/>
      <c r="L41"/>
      <c r="M41" s="4"/>
      <c r="N41" s="4"/>
      <c r="O41" s="4"/>
      <c r="P41" s="4"/>
      <c r="Q41" s="4"/>
      <c r="R41" s="4"/>
      <c r="S41" s="4"/>
    </row>
    <row r="42" spans="1:19" s="62" customFormat="1" ht="21" thickBot="1" x14ac:dyDescent="0.25">
      <c r="A42" s="57" t="s">
        <v>18</v>
      </c>
      <c r="B42" s="58"/>
      <c r="C42" s="59"/>
      <c r="D42" s="59"/>
      <c r="E42" s="131" t="s">
        <v>82</v>
      </c>
      <c r="F42" s="131" t="s">
        <v>1</v>
      </c>
      <c r="G42"/>
      <c r="H42"/>
      <c r="I42"/>
      <c r="J42"/>
      <c r="K42"/>
      <c r="L42" s="61" t="s">
        <v>19</v>
      </c>
      <c r="M42" s="61" t="s">
        <v>20</v>
      </c>
      <c r="N42" s="61" t="s">
        <v>21</v>
      </c>
      <c r="O42" s="61"/>
      <c r="P42" s="61"/>
      <c r="Q42" s="61"/>
      <c r="R42" s="61"/>
    </row>
    <row r="43" spans="1:19" s="67" customFormat="1" ht="12" customHeight="1" x14ac:dyDescent="0.2">
      <c r="A43" s="140" t="s">
        <v>22</v>
      </c>
      <c r="B43" s="141"/>
      <c r="C43" s="141"/>
      <c r="D43" s="141"/>
      <c r="E43" s="120">
        <v>17154</v>
      </c>
      <c r="F43" s="120">
        <v>4003.64</v>
      </c>
      <c r="G43"/>
      <c r="H43"/>
      <c r="I43"/>
      <c r="J43"/>
      <c r="K43"/>
      <c r="L43" s="64" t="e">
        <f>#REF!</f>
        <v>#REF!</v>
      </c>
      <c r="M43" s="64" t="e">
        <f>#REF!</f>
        <v>#REF!</v>
      </c>
      <c r="N43" s="65" t="e">
        <f>#REF!</f>
        <v>#REF!</v>
      </c>
      <c r="O43" s="66"/>
      <c r="P43" s="66"/>
      <c r="Q43" s="66"/>
      <c r="R43" s="66"/>
    </row>
    <row r="44" spans="1:19" ht="9" customHeight="1" x14ac:dyDescent="0.2">
      <c r="B44" s="15" t="s">
        <v>23</v>
      </c>
      <c r="G44"/>
      <c r="H44"/>
      <c r="I44"/>
      <c r="J44"/>
      <c r="K44"/>
      <c r="L44" s="4"/>
      <c r="M44" s="4"/>
      <c r="N44" s="4"/>
      <c r="O44" s="4"/>
      <c r="P44" s="4"/>
      <c r="Q44" s="4"/>
      <c r="R44" s="4"/>
    </row>
    <row r="45" spans="1:19" s="46" customFormat="1" ht="20" customHeight="1" x14ac:dyDescent="0.2">
      <c r="A45" s="68"/>
      <c r="B45" s="68"/>
      <c r="C45" s="68"/>
      <c r="D45" s="69"/>
      <c r="E45" s="70"/>
      <c r="F45" s="70"/>
      <c r="G45"/>
      <c r="H45"/>
      <c r="I45"/>
      <c r="J45"/>
      <c r="K45"/>
      <c r="L45" s="28"/>
      <c r="M45" s="28"/>
      <c r="N45" s="28"/>
      <c r="O45" s="28"/>
      <c r="P45" s="28"/>
      <c r="Q45" s="28"/>
      <c r="R45" s="28"/>
    </row>
    <row r="46" spans="1:19" s="67" customFormat="1" ht="12" customHeight="1" x14ac:dyDescent="0.2">
      <c r="A46" s="142" t="s">
        <v>24</v>
      </c>
      <c r="B46" s="145"/>
      <c r="C46" s="145"/>
      <c r="D46" s="145"/>
      <c r="E46" s="63">
        <f>SUM(E47:E51)</f>
        <v>93664</v>
      </c>
      <c r="F46" s="63">
        <f>SUM(F47:F51)</f>
        <v>47632</v>
      </c>
      <c r="G46"/>
      <c r="H46"/>
      <c r="I46"/>
      <c r="J46"/>
      <c r="K46"/>
      <c r="L46" s="66"/>
      <c r="M46" s="66"/>
      <c r="N46" s="66"/>
      <c r="O46" s="66"/>
      <c r="P46" s="66"/>
      <c r="Q46" s="66"/>
      <c r="R46" s="66"/>
    </row>
    <row r="47" spans="1:19" s="67" customFormat="1" ht="10" customHeight="1" x14ac:dyDescent="0.2">
      <c r="A47" s="72"/>
      <c r="B47" s="46" t="s">
        <v>25</v>
      </c>
      <c r="C47" s="46"/>
      <c r="D47" s="46"/>
      <c r="E47" s="73">
        <v>500</v>
      </c>
      <c r="F47" s="73"/>
      <c r="G47"/>
      <c r="H47"/>
      <c r="I47"/>
      <c r="J47"/>
      <c r="K47"/>
      <c r="L47" s="66"/>
      <c r="M47" s="66"/>
      <c r="N47" s="66"/>
      <c r="O47" s="66"/>
      <c r="P47" s="66"/>
      <c r="Q47" s="66"/>
      <c r="R47" s="66"/>
    </row>
    <row r="48" spans="1:19" s="67" customFormat="1" ht="10" customHeight="1" x14ac:dyDescent="0.2">
      <c r="A48" s="72"/>
      <c r="B48" s="28" t="s">
        <v>26</v>
      </c>
      <c r="C48" s="28"/>
      <c r="D48" s="29"/>
      <c r="E48" s="73">
        <v>1400</v>
      </c>
      <c r="F48" s="73"/>
      <c r="G48"/>
      <c r="H48"/>
      <c r="I48"/>
      <c r="J48"/>
      <c r="K48"/>
      <c r="L48" s="66"/>
      <c r="M48" s="66"/>
      <c r="N48" s="66"/>
      <c r="O48" s="66"/>
      <c r="P48" s="66"/>
      <c r="Q48" s="66"/>
      <c r="R48" s="66"/>
    </row>
    <row r="49" spans="1:18" s="67" customFormat="1" ht="10" customHeight="1" x14ac:dyDescent="0.2">
      <c r="A49" s="72"/>
      <c r="B49" s="28" t="s">
        <v>27</v>
      </c>
      <c r="C49" s="28"/>
      <c r="D49" s="29"/>
      <c r="E49" s="73">
        <v>2500</v>
      </c>
      <c r="F49" s="73">
        <v>2500</v>
      </c>
      <c r="G49"/>
      <c r="H49"/>
      <c r="I49"/>
      <c r="J49"/>
      <c r="K49"/>
      <c r="L49" s="66"/>
      <c r="M49" s="66"/>
      <c r="N49" s="66"/>
      <c r="O49" s="66"/>
      <c r="P49" s="66"/>
      <c r="Q49" s="66"/>
      <c r="R49" s="66"/>
    </row>
    <row r="50" spans="1:18" s="46" customFormat="1" ht="11" customHeight="1" x14ac:dyDescent="0.2">
      <c r="A50" s="72"/>
      <c r="B50" s="28" t="s">
        <v>28</v>
      </c>
      <c r="C50" s="28"/>
      <c r="D50" s="29"/>
      <c r="E50" s="73">
        <v>45132</v>
      </c>
      <c r="F50" s="73">
        <v>45132</v>
      </c>
      <c r="G50"/>
      <c r="H50"/>
      <c r="I50"/>
      <c r="J50"/>
      <c r="K50"/>
      <c r="L50" s="28"/>
      <c r="M50" s="28"/>
      <c r="N50" s="28"/>
      <c r="O50" s="28"/>
      <c r="P50" s="28"/>
      <c r="Q50" s="28"/>
      <c r="R50" s="28"/>
    </row>
    <row r="51" spans="1:18" s="46" customFormat="1" ht="11" customHeight="1" x14ac:dyDescent="0.2">
      <c r="A51" s="72"/>
      <c r="B51" s="28" t="s">
        <v>29</v>
      </c>
      <c r="C51" s="28"/>
      <c r="D51" s="29"/>
      <c r="E51" s="94">
        <v>44132</v>
      </c>
      <c r="F51" s="94"/>
      <c r="G51"/>
      <c r="H51"/>
      <c r="I51"/>
      <c r="J51"/>
      <c r="K51"/>
      <c r="L51" s="28"/>
      <c r="M51" s="28"/>
      <c r="N51" s="28"/>
      <c r="O51" s="28"/>
      <c r="P51" s="28"/>
      <c r="Q51" s="28"/>
      <c r="R51" s="28"/>
    </row>
    <row r="52" spans="1:18" s="46" customFormat="1" ht="11" customHeight="1" x14ac:dyDescent="0.2">
      <c r="A52" s="72"/>
      <c r="B52" s="28" t="s">
        <v>81</v>
      </c>
      <c r="C52" s="28"/>
      <c r="D52" s="29"/>
      <c r="E52" s="73"/>
      <c r="F52" s="73"/>
      <c r="G52"/>
      <c r="H52"/>
      <c r="I52"/>
      <c r="J52"/>
      <c r="K52"/>
      <c r="L52" s="28"/>
      <c r="M52" s="28"/>
      <c r="N52" s="28"/>
      <c r="O52" s="28"/>
      <c r="P52" s="28"/>
      <c r="Q52" s="28"/>
      <c r="R52" s="28"/>
    </row>
    <row r="53" spans="1:18" s="46" customFormat="1" ht="11" customHeight="1" x14ac:dyDescent="0.2">
      <c r="A53" s="72"/>
      <c r="B53" s="28"/>
      <c r="C53" s="28"/>
      <c r="D53" s="74"/>
      <c r="E53" s="73"/>
      <c r="F53" s="73"/>
      <c r="G53"/>
      <c r="H53"/>
      <c r="I53"/>
      <c r="J53"/>
      <c r="K53"/>
      <c r="L53" s="28"/>
      <c r="M53" s="28"/>
      <c r="N53" s="28"/>
      <c r="O53" s="28"/>
      <c r="P53" s="28"/>
      <c r="Q53" s="28"/>
      <c r="R53" s="28"/>
    </row>
    <row r="54" spans="1:18" s="46" customFormat="1" ht="16" customHeight="1" x14ac:dyDescent="0.2">
      <c r="A54" s="142" t="s">
        <v>30</v>
      </c>
      <c r="B54" s="143"/>
      <c r="C54" s="143"/>
      <c r="D54" s="144"/>
      <c r="E54" s="75">
        <f>SUM(E56+E55)</f>
        <v>7525</v>
      </c>
      <c r="F54" s="75">
        <f>SUM(F56+F55)</f>
        <v>7525</v>
      </c>
      <c r="G54"/>
      <c r="H54"/>
      <c r="I54"/>
      <c r="J54"/>
      <c r="K54"/>
      <c r="L54" s="71"/>
      <c r="M54" s="71"/>
      <c r="N54" s="71"/>
      <c r="O54" s="71"/>
      <c r="P54" s="71"/>
      <c r="Q54" s="71"/>
      <c r="R54" s="71"/>
    </row>
    <row r="55" spans="1:18" s="46" customFormat="1" ht="15" customHeight="1" x14ac:dyDescent="0.2">
      <c r="A55" s="76"/>
      <c r="B55" s="77" t="s">
        <v>31</v>
      </c>
      <c r="C55" s="77"/>
      <c r="D55" s="77"/>
      <c r="E55" s="121">
        <v>7025</v>
      </c>
      <c r="F55" s="121">
        <v>7025</v>
      </c>
      <c r="G55"/>
      <c r="H55"/>
      <c r="I55"/>
      <c r="J55"/>
      <c r="K55"/>
      <c r="L55" s="71"/>
      <c r="M55" s="71"/>
      <c r="N55" s="71"/>
      <c r="O55" s="71"/>
      <c r="P55" s="71"/>
      <c r="Q55" s="71"/>
      <c r="R55" s="71"/>
    </row>
    <row r="56" spans="1:18" s="46" customFormat="1" ht="15" customHeight="1" x14ac:dyDescent="0.2">
      <c r="A56" s="78"/>
      <c r="B56" s="79" t="s">
        <v>32</v>
      </c>
      <c r="C56" s="79"/>
      <c r="D56" s="79"/>
      <c r="E56" s="108">
        <v>500</v>
      </c>
      <c r="F56" s="108">
        <v>500</v>
      </c>
      <c r="G56"/>
      <c r="H56"/>
      <c r="I56"/>
      <c r="J56"/>
      <c r="K56"/>
      <c r="L56" s="71"/>
      <c r="M56" s="71"/>
      <c r="N56" s="71"/>
      <c r="O56" s="71"/>
      <c r="P56" s="71"/>
      <c r="Q56" s="71"/>
      <c r="R56" s="71"/>
    </row>
    <row r="57" spans="1:18" s="69" customFormat="1" ht="9" customHeight="1" x14ac:dyDescent="0.2">
      <c r="B57" s="80" t="s">
        <v>33</v>
      </c>
      <c r="G57"/>
      <c r="H57"/>
      <c r="I57"/>
      <c r="J57"/>
      <c r="K57"/>
      <c r="L57" s="68"/>
      <c r="M57" s="68"/>
      <c r="N57" s="68"/>
      <c r="O57" s="68"/>
      <c r="P57" s="68"/>
      <c r="Q57" s="68"/>
      <c r="R57" s="68"/>
    </row>
    <row r="58" spans="1:18" ht="8" customHeight="1" x14ac:dyDescent="0.2">
      <c r="G58"/>
      <c r="H58"/>
      <c r="I58"/>
      <c r="J58"/>
      <c r="K58"/>
    </row>
    <row r="59" spans="1:18" ht="16" hidden="1" x14ac:dyDescent="0.2">
      <c r="G59"/>
      <c r="H59"/>
      <c r="I59"/>
      <c r="J59"/>
      <c r="K59"/>
    </row>
    <row r="60" spans="1:18" s="69" customFormat="1" ht="10" hidden="1" customHeight="1" x14ac:dyDescent="0.2">
      <c r="G60"/>
      <c r="H60"/>
      <c r="I60"/>
      <c r="J60"/>
      <c r="K60"/>
      <c r="L60" s="68"/>
      <c r="M60" s="68"/>
      <c r="N60" s="68"/>
      <c r="O60" s="68"/>
      <c r="P60" s="68"/>
      <c r="Q60" s="68"/>
      <c r="R60" s="68"/>
    </row>
    <row r="61" spans="1:18" s="69" customFormat="1" ht="10" customHeight="1" x14ac:dyDescent="0.2">
      <c r="G61"/>
      <c r="H61"/>
      <c r="I61"/>
      <c r="J61"/>
      <c r="K61"/>
      <c r="L61" s="68"/>
      <c r="M61" s="68"/>
      <c r="N61" s="68"/>
      <c r="O61" s="68"/>
      <c r="P61" s="68"/>
      <c r="Q61" s="68"/>
      <c r="R61" s="68"/>
    </row>
    <row r="62" spans="1:18" s="69" customFormat="1" ht="10" customHeight="1" x14ac:dyDescent="0.2">
      <c r="G62"/>
      <c r="H62"/>
      <c r="I62"/>
      <c r="J62"/>
      <c r="K62"/>
      <c r="L62" s="68"/>
      <c r="M62" s="68"/>
      <c r="N62" s="68"/>
      <c r="O62" s="68"/>
      <c r="P62" s="68"/>
      <c r="Q62" s="68"/>
      <c r="R62" s="68"/>
    </row>
    <row r="63" spans="1:18" s="69" customFormat="1" ht="10" customHeight="1" x14ac:dyDescent="0.2">
      <c r="G63"/>
      <c r="H63"/>
      <c r="I63"/>
      <c r="J63"/>
      <c r="K63"/>
      <c r="L63" s="68"/>
      <c r="M63" s="68"/>
      <c r="N63" s="68"/>
      <c r="O63" s="68"/>
      <c r="P63" s="68"/>
      <c r="Q63" s="68"/>
      <c r="R63" s="68"/>
    </row>
    <row r="64" spans="1:18" s="69" customFormat="1" ht="10" customHeight="1" x14ac:dyDescent="0.2">
      <c r="G64"/>
      <c r="H64"/>
      <c r="I64"/>
      <c r="J64"/>
      <c r="K64"/>
      <c r="L64" s="68"/>
      <c r="M64" s="68"/>
      <c r="N64" s="68"/>
      <c r="O64" s="68"/>
      <c r="P64" s="68"/>
      <c r="Q64" s="68"/>
      <c r="R64" s="68"/>
    </row>
    <row r="65" spans="1:18" s="69" customFormat="1" ht="10" customHeight="1" x14ac:dyDescent="0.2">
      <c r="G65"/>
      <c r="H65"/>
      <c r="I65"/>
      <c r="J65"/>
      <c r="K65"/>
      <c r="L65" s="68"/>
      <c r="M65" s="68"/>
      <c r="N65" s="68"/>
      <c r="O65" s="68"/>
      <c r="P65" s="68"/>
      <c r="Q65" s="68"/>
      <c r="R65" s="68"/>
    </row>
    <row r="66" spans="1:18" s="69" customFormat="1" ht="10" customHeight="1" x14ac:dyDescent="0.2">
      <c r="G66"/>
      <c r="H66"/>
      <c r="I66"/>
      <c r="J66"/>
      <c r="K66"/>
      <c r="L66" s="68"/>
      <c r="M66" s="68"/>
      <c r="N66" s="68"/>
      <c r="O66" s="68"/>
      <c r="P66" s="68"/>
      <c r="Q66" s="68"/>
      <c r="R66" s="68"/>
    </row>
    <row r="67" spans="1:18" s="69" customFormat="1" ht="10" customHeight="1" x14ac:dyDescent="0.2">
      <c r="G67"/>
      <c r="H67"/>
      <c r="I67"/>
      <c r="J67"/>
      <c r="K67"/>
      <c r="L67" s="68"/>
      <c r="M67" s="68"/>
      <c r="N67" s="68"/>
      <c r="O67" s="68"/>
      <c r="P67" s="68"/>
      <c r="Q67" s="68"/>
      <c r="R67" s="68"/>
    </row>
    <row r="68" spans="1:18" s="69" customFormat="1" ht="10" customHeight="1" x14ac:dyDescent="0.2">
      <c r="G68"/>
      <c r="H68"/>
      <c r="I68"/>
      <c r="J68"/>
      <c r="K68"/>
      <c r="L68" s="68"/>
      <c r="M68" s="68"/>
      <c r="N68" s="68"/>
      <c r="O68" s="68"/>
      <c r="P68" s="68"/>
      <c r="Q68" s="68"/>
      <c r="R68" s="68"/>
    </row>
    <row r="69" spans="1:18" ht="4" customHeight="1" x14ac:dyDescent="0.2">
      <c r="A69" s="81"/>
      <c r="B69" s="69"/>
      <c r="C69" s="69"/>
      <c r="D69" s="10"/>
      <c r="E69" s="82"/>
      <c r="F69" s="82"/>
      <c r="G69"/>
      <c r="H69"/>
      <c r="I69"/>
      <c r="J69"/>
      <c r="K69"/>
      <c r="L69" s="4"/>
      <c r="M69" s="4"/>
      <c r="N69" s="4"/>
      <c r="O69" s="4"/>
      <c r="P69" s="4"/>
      <c r="Q69" s="4"/>
      <c r="R69" s="4"/>
    </row>
    <row r="70" spans="1:18" s="84" customFormat="1" ht="12.75" customHeight="1" x14ac:dyDescent="0.2">
      <c r="A70" s="142" t="s">
        <v>34</v>
      </c>
      <c r="B70" s="145"/>
      <c r="C70" s="145"/>
      <c r="D70" s="145"/>
      <c r="E70" s="83">
        <f>SUM(E71:E76)+E82</f>
        <v>83778</v>
      </c>
      <c r="F70" s="83">
        <f>SUM(F71:F76)+F82</f>
        <v>17090.419999999998</v>
      </c>
      <c r="G70"/>
      <c r="H70"/>
      <c r="I70"/>
      <c r="J70"/>
      <c r="K70"/>
      <c r="L70" s="71"/>
      <c r="M70" s="71"/>
      <c r="N70" s="71"/>
      <c r="O70" s="71"/>
      <c r="P70" s="71"/>
      <c r="Q70" s="71"/>
      <c r="R70" s="71"/>
    </row>
    <row r="71" spans="1:18" s="46" customFormat="1" ht="11" customHeight="1" x14ac:dyDescent="0.2">
      <c r="A71" s="72"/>
      <c r="B71" s="28" t="s">
        <v>35</v>
      </c>
      <c r="C71" s="28"/>
      <c r="D71" s="29"/>
      <c r="E71" s="122">
        <v>16000</v>
      </c>
      <c r="F71" s="122">
        <v>1552.38</v>
      </c>
      <c r="G71"/>
      <c r="H71"/>
      <c r="I71"/>
      <c r="J71"/>
      <c r="K71"/>
      <c r="L71" s="28"/>
      <c r="M71" s="28"/>
      <c r="N71" s="28"/>
      <c r="O71" s="28"/>
      <c r="P71" s="28"/>
      <c r="Q71" s="28"/>
      <c r="R71" s="28"/>
    </row>
    <row r="72" spans="1:18" s="46" customFormat="1" ht="11" customHeight="1" x14ac:dyDescent="0.2">
      <c r="A72" s="72"/>
      <c r="B72" s="28" t="s">
        <v>36</v>
      </c>
      <c r="C72" s="28"/>
      <c r="D72" s="29"/>
      <c r="E72" s="73">
        <v>0</v>
      </c>
      <c r="F72" s="73">
        <v>0</v>
      </c>
      <c r="G72"/>
      <c r="H72"/>
      <c r="I72"/>
      <c r="J72"/>
      <c r="K72"/>
      <c r="L72" s="28"/>
      <c r="M72" s="28"/>
      <c r="N72" s="28"/>
      <c r="O72" s="28"/>
      <c r="P72" s="28"/>
      <c r="Q72" s="28"/>
      <c r="R72" s="28"/>
    </row>
    <row r="73" spans="1:18" s="46" customFormat="1" ht="11" customHeight="1" x14ac:dyDescent="0.2">
      <c r="A73" s="72"/>
      <c r="B73" s="28" t="s">
        <v>37</v>
      </c>
      <c r="C73" s="28"/>
      <c r="D73" s="29"/>
      <c r="E73" s="94">
        <v>1500</v>
      </c>
      <c r="F73" s="94">
        <v>1050</v>
      </c>
      <c r="G73"/>
      <c r="H73"/>
      <c r="I73"/>
      <c r="J73"/>
      <c r="K73"/>
      <c r="L73" s="28"/>
      <c r="M73" s="28"/>
      <c r="N73" s="28"/>
      <c r="O73" s="28"/>
      <c r="P73" s="28"/>
      <c r="Q73" s="28"/>
      <c r="R73" s="28"/>
    </row>
    <row r="74" spans="1:18" s="46" customFormat="1" ht="11" customHeight="1" x14ac:dyDescent="0.2">
      <c r="A74" s="72"/>
      <c r="B74" s="28" t="s">
        <v>38</v>
      </c>
      <c r="C74" s="28"/>
      <c r="D74" s="29"/>
      <c r="E74" s="85">
        <v>24000</v>
      </c>
      <c r="F74" s="85">
        <v>4358</v>
      </c>
      <c r="G74"/>
      <c r="H74"/>
      <c r="I74"/>
      <c r="J74"/>
      <c r="K74"/>
      <c r="L74" s="28"/>
      <c r="M74" s="28"/>
      <c r="N74" s="28"/>
      <c r="O74" s="28"/>
      <c r="P74" s="28"/>
      <c r="Q74" s="28"/>
      <c r="R74" s="28"/>
    </row>
    <row r="75" spans="1:18" s="46" customFormat="1" ht="11" customHeight="1" x14ac:dyDescent="0.2">
      <c r="A75" s="72"/>
      <c r="B75" s="28" t="s">
        <v>39</v>
      </c>
      <c r="C75" s="28"/>
      <c r="D75" s="29"/>
      <c r="E75" s="85">
        <v>26000</v>
      </c>
      <c r="F75" s="85">
        <v>1095.4000000000001</v>
      </c>
      <c r="G75"/>
      <c r="H75"/>
      <c r="I75"/>
      <c r="J75"/>
      <c r="K75"/>
      <c r="L75" s="28"/>
      <c r="M75" s="28"/>
      <c r="N75" s="28"/>
      <c r="O75" s="28"/>
      <c r="P75" s="28"/>
      <c r="Q75" s="28"/>
      <c r="R75" s="28"/>
    </row>
    <row r="76" spans="1:18" s="46" customFormat="1" ht="11" customHeight="1" x14ac:dyDescent="0.2">
      <c r="A76" s="72"/>
      <c r="B76" s="28" t="s">
        <v>40</v>
      </c>
      <c r="C76" s="28"/>
      <c r="D76" s="29"/>
      <c r="E76" s="73">
        <f>E77+E78</f>
        <v>16278</v>
      </c>
      <c r="F76" s="73">
        <f>F77+F78</f>
        <v>9034.64</v>
      </c>
      <c r="G76"/>
      <c r="H76"/>
      <c r="I76"/>
      <c r="J76"/>
      <c r="K76"/>
      <c r="L76" s="28"/>
      <c r="M76" s="28"/>
      <c r="N76" s="28"/>
      <c r="O76" s="28"/>
      <c r="P76" s="28"/>
      <c r="Q76" s="28"/>
      <c r="R76" s="28"/>
    </row>
    <row r="77" spans="1:18" s="46" customFormat="1" ht="9" customHeight="1" x14ac:dyDescent="0.2">
      <c r="A77" s="72"/>
      <c r="B77" s="68"/>
      <c r="C77" s="68" t="s">
        <v>41</v>
      </c>
      <c r="D77" s="69"/>
      <c r="E77" s="86">
        <v>14178</v>
      </c>
      <c r="F77" s="86">
        <v>6744.27</v>
      </c>
      <c r="G77"/>
      <c r="H77"/>
      <c r="I77"/>
      <c r="J77"/>
      <c r="K77"/>
      <c r="L77" s="28"/>
      <c r="M77" s="28"/>
      <c r="N77" s="28"/>
      <c r="O77" s="28"/>
      <c r="P77" s="28"/>
      <c r="Q77" s="28"/>
      <c r="R77" s="28"/>
    </row>
    <row r="78" spans="1:18" s="46" customFormat="1" ht="20" customHeight="1" x14ac:dyDescent="0.2">
      <c r="A78" s="72"/>
      <c r="B78" s="68"/>
      <c r="C78" s="87" t="s">
        <v>42</v>
      </c>
      <c r="D78" s="69"/>
      <c r="E78" s="88">
        <f>SUM(E79,E80,E81)</f>
        <v>2100</v>
      </c>
      <c r="F78" s="88">
        <f>SUM(F79, F80,F81)</f>
        <v>2290.37</v>
      </c>
      <c r="G78"/>
      <c r="H78"/>
      <c r="I78"/>
      <c r="J78"/>
      <c r="K78"/>
      <c r="L78" s="28"/>
      <c r="M78" s="28"/>
      <c r="N78" s="28"/>
      <c r="O78" s="28"/>
      <c r="P78" s="28"/>
      <c r="Q78" s="28"/>
      <c r="R78" s="28"/>
    </row>
    <row r="79" spans="1:18" s="46" customFormat="1" ht="9" customHeight="1" x14ac:dyDescent="0.2">
      <c r="A79" s="72"/>
      <c r="B79" s="68"/>
      <c r="C79" s="68" t="s">
        <v>43</v>
      </c>
      <c r="D79" s="69"/>
      <c r="E79" s="86">
        <v>700</v>
      </c>
      <c r="F79" s="86">
        <v>100</v>
      </c>
      <c r="G79"/>
      <c r="H79"/>
      <c r="I79"/>
      <c r="J79"/>
      <c r="K79"/>
      <c r="L79" s="28"/>
      <c r="M79" s="28"/>
      <c r="N79" s="28"/>
      <c r="O79" s="28"/>
      <c r="P79" s="28"/>
      <c r="Q79" s="28"/>
      <c r="R79" s="28"/>
    </row>
    <row r="80" spans="1:18" s="46" customFormat="1" ht="9" customHeight="1" x14ac:dyDescent="0.2">
      <c r="A80" s="72"/>
      <c r="B80" s="68"/>
      <c r="C80" s="68" t="s">
        <v>96</v>
      </c>
      <c r="D80" s="69"/>
      <c r="E80" s="86">
        <v>1300</v>
      </c>
      <c r="F80" s="86">
        <v>2190.37</v>
      </c>
      <c r="G80"/>
      <c r="H80"/>
      <c r="I80"/>
      <c r="J80"/>
      <c r="K80"/>
      <c r="L80" s="28"/>
      <c r="M80" s="28"/>
      <c r="N80" s="28"/>
      <c r="O80" s="28"/>
      <c r="P80" s="28"/>
      <c r="Q80" s="28"/>
      <c r="R80" s="28"/>
    </row>
    <row r="81" spans="1:18" s="46" customFormat="1" ht="9" customHeight="1" x14ac:dyDescent="0.2">
      <c r="A81" s="72"/>
      <c r="B81" s="68"/>
      <c r="C81" s="68" t="s">
        <v>44</v>
      </c>
      <c r="D81" s="69"/>
      <c r="E81" s="86">
        <v>100</v>
      </c>
      <c r="F81" s="86"/>
      <c r="G81"/>
      <c r="H81"/>
      <c r="I81"/>
      <c r="J81"/>
      <c r="K81"/>
      <c r="L81" s="28"/>
      <c r="M81" s="28"/>
      <c r="N81" s="28"/>
      <c r="O81" s="28"/>
      <c r="P81" s="28"/>
      <c r="Q81" s="28"/>
      <c r="R81" s="28"/>
    </row>
    <row r="82" spans="1:18" s="46" customFormat="1" ht="11" customHeight="1" x14ac:dyDescent="0.2">
      <c r="A82" s="72"/>
      <c r="B82" s="28"/>
      <c r="C82" s="28"/>
      <c r="D82" s="29"/>
      <c r="E82" s="89"/>
      <c r="F82" s="89"/>
      <c r="G82"/>
      <c r="H82"/>
      <c r="I82"/>
      <c r="J82"/>
      <c r="K82"/>
      <c r="L82" s="28"/>
      <c r="M82" s="28"/>
      <c r="N82" s="28"/>
      <c r="O82" s="28"/>
      <c r="P82" s="28"/>
      <c r="Q82" s="28"/>
      <c r="R82" s="28"/>
    </row>
    <row r="83" spans="1:18" s="46" customFormat="1" ht="9" customHeight="1" x14ac:dyDescent="0.2">
      <c r="A83" s="72"/>
      <c r="B83" s="28"/>
      <c r="C83" s="28"/>
      <c r="D83" s="29"/>
      <c r="E83" s="73"/>
      <c r="F83" s="73"/>
      <c r="G83"/>
      <c r="H83"/>
      <c r="I83"/>
      <c r="J83"/>
      <c r="K83"/>
      <c r="L83" s="28"/>
      <c r="M83" s="28"/>
      <c r="N83" s="28"/>
      <c r="O83" s="28"/>
      <c r="P83" s="28"/>
      <c r="Q83" s="28"/>
      <c r="R83" s="28"/>
    </row>
    <row r="84" spans="1:18" s="67" customFormat="1" ht="11" customHeight="1" x14ac:dyDescent="0.2">
      <c r="A84" s="142" t="s">
        <v>45</v>
      </c>
      <c r="B84" s="145"/>
      <c r="C84" s="145"/>
      <c r="D84" s="145"/>
      <c r="E84" s="83">
        <f>E85+E91+E96</f>
        <v>52350</v>
      </c>
      <c r="F84" s="83">
        <f>F85+F91+F96</f>
        <v>17469.57</v>
      </c>
      <c r="G84"/>
      <c r="H84"/>
      <c r="I84"/>
      <c r="J84"/>
      <c r="K84"/>
      <c r="L84" s="66"/>
      <c r="M84" s="66"/>
      <c r="N84" s="66"/>
      <c r="O84" s="66"/>
      <c r="P84" s="66"/>
      <c r="Q84" s="66"/>
      <c r="R84" s="66"/>
    </row>
    <row r="85" spans="1:18" s="46" customFormat="1" ht="11" customHeight="1" x14ac:dyDescent="0.2">
      <c r="A85" s="72"/>
      <c r="B85" s="36" t="s">
        <v>46</v>
      </c>
      <c r="C85" s="28"/>
      <c r="D85" s="29"/>
      <c r="E85" s="73">
        <f>SUM(E86+E87+E88+E89+E90)</f>
        <v>24978</v>
      </c>
      <c r="F85" s="73">
        <f>SUM(F86,F87, F88, F89, F90)</f>
        <v>3398.34</v>
      </c>
      <c r="G85"/>
      <c r="H85"/>
      <c r="I85"/>
      <c r="J85"/>
      <c r="K85"/>
      <c r="L85" s="28"/>
      <c r="M85" s="28"/>
      <c r="N85" s="28"/>
      <c r="O85" s="28"/>
      <c r="P85" s="28"/>
      <c r="Q85" s="28"/>
      <c r="R85" s="28"/>
    </row>
    <row r="86" spans="1:18" s="69" customFormat="1" ht="9" customHeight="1" x14ac:dyDescent="0.2">
      <c r="A86" s="90"/>
      <c r="B86" s="68"/>
      <c r="C86" s="68" t="s">
        <v>47</v>
      </c>
      <c r="E86" s="86">
        <v>17778</v>
      </c>
      <c r="F86" s="86">
        <v>2948.34</v>
      </c>
      <c r="G86"/>
      <c r="H86"/>
      <c r="I86"/>
      <c r="J86"/>
      <c r="K86"/>
      <c r="L86" s="68"/>
      <c r="M86" s="68"/>
      <c r="N86" s="68"/>
      <c r="O86" s="68"/>
      <c r="P86" s="68"/>
      <c r="Q86" s="68"/>
      <c r="R86" s="68"/>
    </row>
    <row r="87" spans="1:18" s="69" customFormat="1" ht="9" customHeight="1" x14ac:dyDescent="0.2">
      <c r="A87" s="90"/>
      <c r="B87" s="68"/>
      <c r="C87" s="68" t="s">
        <v>48</v>
      </c>
      <c r="E87" s="86">
        <v>2000</v>
      </c>
      <c r="F87" s="86">
        <v>450</v>
      </c>
      <c r="G87"/>
      <c r="H87"/>
      <c r="I87"/>
      <c r="J87"/>
      <c r="K87"/>
      <c r="L87" s="68"/>
      <c r="M87" s="68"/>
      <c r="N87" s="68"/>
      <c r="O87" s="68"/>
      <c r="P87" s="68"/>
      <c r="Q87" s="68"/>
      <c r="R87" s="68"/>
    </row>
    <row r="88" spans="1:18" s="69" customFormat="1" ht="9" customHeight="1" x14ac:dyDescent="0.2">
      <c r="A88" s="90"/>
      <c r="B88" s="68"/>
      <c r="C88" s="68" t="s">
        <v>49</v>
      </c>
      <c r="E88" s="86">
        <v>5100</v>
      </c>
      <c r="F88" s="86">
        <v>0</v>
      </c>
      <c r="G88"/>
      <c r="H88"/>
      <c r="I88"/>
      <c r="J88"/>
      <c r="K88"/>
      <c r="L88" s="68"/>
      <c r="M88" s="68"/>
      <c r="N88" s="68"/>
      <c r="O88" s="68"/>
      <c r="P88" s="68"/>
      <c r="Q88" s="68"/>
      <c r="R88" s="68"/>
    </row>
    <row r="89" spans="1:18" s="69" customFormat="1" ht="9" customHeight="1" x14ac:dyDescent="0.2">
      <c r="A89" s="90"/>
      <c r="B89" s="68"/>
      <c r="C89" s="68" t="s">
        <v>50</v>
      </c>
      <c r="E89" s="86">
        <v>100</v>
      </c>
      <c r="F89" s="86">
        <v>0</v>
      </c>
      <c r="G89"/>
      <c r="H89"/>
      <c r="I89"/>
      <c r="J89"/>
      <c r="K89"/>
      <c r="L89" s="68"/>
      <c r="M89" s="68"/>
      <c r="N89" s="68"/>
      <c r="O89" s="68"/>
      <c r="P89" s="68"/>
      <c r="Q89" s="68"/>
      <c r="R89" s="68"/>
    </row>
    <row r="90" spans="1:18" s="69" customFormat="1" ht="9" customHeight="1" x14ac:dyDescent="0.2">
      <c r="A90" s="90"/>
      <c r="B90" s="68"/>
      <c r="C90" s="68" t="s">
        <v>51</v>
      </c>
      <c r="E90" s="86">
        <v>0</v>
      </c>
      <c r="F90" s="86">
        <v>0</v>
      </c>
      <c r="G90"/>
      <c r="H90"/>
      <c r="I90"/>
      <c r="J90"/>
      <c r="K90"/>
      <c r="L90" s="68"/>
      <c r="M90" s="68"/>
      <c r="N90" s="68"/>
      <c r="O90" s="68"/>
      <c r="P90" s="68"/>
      <c r="Q90" s="68"/>
      <c r="R90" s="68"/>
    </row>
    <row r="91" spans="1:18" s="69" customFormat="1" ht="9" customHeight="1" x14ac:dyDescent="0.2">
      <c r="A91" s="90"/>
      <c r="B91" s="91" t="s">
        <v>52</v>
      </c>
      <c r="C91" s="92"/>
      <c r="D91" s="93"/>
      <c r="E91" s="37">
        <f>E92+E93+E95+E94</f>
        <v>22872</v>
      </c>
      <c r="F91" s="37">
        <f>F92+F93+F95+F94</f>
        <v>10446.23</v>
      </c>
      <c r="G91"/>
      <c r="H91"/>
      <c r="I91"/>
      <c r="J91"/>
      <c r="K91"/>
      <c r="L91" s="68"/>
      <c r="M91" s="68"/>
      <c r="N91" s="68"/>
      <c r="O91" s="68"/>
      <c r="P91" s="68"/>
      <c r="Q91" s="68"/>
      <c r="R91" s="68"/>
    </row>
    <row r="92" spans="1:18" s="69" customFormat="1" ht="9" customHeight="1" x14ac:dyDescent="0.2">
      <c r="A92" s="90"/>
      <c r="B92" s="68"/>
      <c r="C92" s="68" t="s">
        <v>53</v>
      </c>
      <c r="E92" s="86">
        <v>20672</v>
      </c>
      <c r="F92" s="86">
        <v>9593.39</v>
      </c>
      <c r="G92"/>
      <c r="H92"/>
      <c r="I92"/>
      <c r="J92"/>
      <c r="K92"/>
      <c r="L92" s="68"/>
      <c r="M92" s="68"/>
      <c r="N92" s="68"/>
      <c r="O92" s="68"/>
      <c r="P92" s="68"/>
      <c r="Q92" s="68"/>
      <c r="R92" s="68"/>
    </row>
    <row r="93" spans="1:18" s="69" customFormat="1" ht="9" customHeight="1" x14ac:dyDescent="0.2">
      <c r="A93" s="90"/>
      <c r="B93" s="68"/>
      <c r="C93" s="68" t="s">
        <v>43</v>
      </c>
      <c r="E93" s="86">
        <v>100</v>
      </c>
      <c r="F93" s="86"/>
      <c r="G93"/>
      <c r="H93"/>
      <c r="I93"/>
      <c r="J93"/>
      <c r="K93"/>
      <c r="L93" s="68"/>
      <c r="M93" s="68"/>
      <c r="N93" s="68"/>
      <c r="O93" s="68"/>
      <c r="P93" s="68"/>
      <c r="Q93" s="68"/>
      <c r="R93" s="68"/>
    </row>
    <row r="94" spans="1:18" s="69" customFormat="1" ht="9" customHeight="1" x14ac:dyDescent="0.2">
      <c r="A94" s="90"/>
      <c r="B94" s="68"/>
      <c r="C94" s="68" t="s">
        <v>84</v>
      </c>
      <c r="E94" s="86">
        <v>2000</v>
      </c>
      <c r="F94" s="118">
        <v>852.84</v>
      </c>
      <c r="G94"/>
      <c r="H94"/>
      <c r="I94"/>
      <c r="J94"/>
      <c r="K94"/>
      <c r="L94" s="68"/>
      <c r="M94" s="68"/>
      <c r="N94" s="68"/>
      <c r="O94" s="68"/>
      <c r="P94" s="68"/>
      <c r="Q94" s="68"/>
      <c r="R94" s="68"/>
    </row>
    <row r="95" spans="1:18" s="69" customFormat="1" ht="9" customHeight="1" x14ac:dyDescent="0.2">
      <c r="A95" s="90"/>
      <c r="B95" s="68"/>
      <c r="C95" s="68" t="s">
        <v>54</v>
      </c>
      <c r="E95" s="86">
        <v>100</v>
      </c>
      <c r="F95" s="86"/>
      <c r="G95"/>
      <c r="H95"/>
      <c r="I95"/>
      <c r="J95"/>
      <c r="K95"/>
      <c r="L95" s="68"/>
      <c r="M95" s="68"/>
      <c r="N95" s="68"/>
      <c r="O95" s="68"/>
      <c r="P95" s="68"/>
      <c r="Q95" s="68"/>
      <c r="R95" s="68"/>
    </row>
    <row r="96" spans="1:18" s="46" customFormat="1" ht="10" customHeight="1" x14ac:dyDescent="0.2">
      <c r="A96" s="72"/>
      <c r="B96" s="28" t="s">
        <v>55</v>
      </c>
      <c r="C96" s="28"/>
      <c r="D96" s="29"/>
      <c r="E96" s="94">
        <v>4500</v>
      </c>
      <c r="F96" s="94">
        <v>3625</v>
      </c>
      <c r="G96"/>
      <c r="H96"/>
      <c r="I96"/>
      <c r="J96"/>
      <c r="K96"/>
      <c r="L96" s="28"/>
      <c r="M96" s="28"/>
      <c r="N96" s="28"/>
      <c r="O96" s="28"/>
      <c r="P96" s="28"/>
      <c r="Q96" s="28"/>
      <c r="R96" s="28"/>
    </row>
    <row r="97" spans="1:18" s="46" customFormat="1" ht="9" customHeight="1" x14ac:dyDescent="0.2">
      <c r="A97" s="72"/>
      <c r="B97" s="28"/>
      <c r="C97" s="28"/>
      <c r="D97" s="29"/>
      <c r="E97" s="73"/>
      <c r="F97" s="73"/>
      <c r="G97"/>
      <c r="H97"/>
      <c r="I97"/>
      <c r="J97"/>
      <c r="K97"/>
      <c r="L97" s="28"/>
      <c r="M97" s="28"/>
      <c r="N97" s="28"/>
      <c r="O97" s="28"/>
      <c r="P97" s="28"/>
      <c r="Q97" s="28"/>
      <c r="R97" s="28"/>
    </row>
    <row r="98" spans="1:18" s="84" customFormat="1" ht="12.75" customHeight="1" x14ac:dyDescent="0.2">
      <c r="A98" s="142" t="s">
        <v>56</v>
      </c>
      <c r="B98" s="145"/>
      <c r="C98" s="145"/>
      <c r="D98" s="145"/>
      <c r="E98" s="83">
        <f>E99+E100+E104+E111</f>
        <v>75246</v>
      </c>
      <c r="F98" s="83">
        <f>F99+F100+F104+F111</f>
        <v>37948.660000000003</v>
      </c>
      <c r="G98"/>
      <c r="H98"/>
      <c r="I98"/>
      <c r="J98"/>
      <c r="K98"/>
      <c r="L98" s="71"/>
      <c r="M98" s="71"/>
      <c r="N98" s="71"/>
      <c r="O98" s="71"/>
      <c r="P98" s="71"/>
      <c r="Q98" s="71"/>
      <c r="R98" s="71"/>
    </row>
    <row r="99" spans="1:18" s="46" customFormat="1" ht="10" customHeight="1" x14ac:dyDescent="0.2">
      <c r="A99" s="72"/>
      <c r="B99" s="28" t="s">
        <v>83</v>
      </c>
      <c r="C99" s="28"/>
      <c r="D99" s="29"/>
      <c r="E99" s="123">
        <v>2509</v>
      </c>
      <c r="F99" s="73">
        <v>2509</v>
      </c>
      <c r="G99"/>
      <c r="H99"/>
      <c r="I99"/>
      <c r="J99"/>
      <c r="K99"/>
      <c r="L99" s="28"/>
      <c r="M99" s="28"/>
      <c r="N99" s="28"/>
      <c r="O99" s="28"/>
      <c r="P99" s="28"/>
      <c r="Q99" s="28"/>
      <c r="R99" s="28"/>
    </row>
    <row r="100" spans="1:18" s="46" customFormat="1" ht="10" customHeight="1" x14ac:dyDescent="0.2">
      <c r="A100" s="72"/>
      <c r="B100" s="28" t="s">
        <v>57</v>
      </c>
      <c r="C100" s="28"/>
      <c r="D100" s="29"/>
      <c r="E100" s="94">
        <f>SUM(E101+E102+E103)</f>
        <v>450</v>
      </c>
      <c r="F100" s="73">
        <f>SUM(F101+F102+F103)</f>
        <v>387.77</v>
      </c>
      <c r="G100"/>
      <c r="H100"/>
      <c r="I100"/>
      <c r="J100"/>
      <c r="K100"/>
      <c r="L100" s="28"/>
      <c r="M100" s="28"/>
      <c r="N100" s="28"/>
      <c r="O100" s="28"/>
      <c r="P100" s="28"/>
      <c r="Q100" s="28"/>
      <c r="R100" s="28"/>
    </row>
    <row r="101" spans="1:18" s="46" customFormat="1" ht="9" customHeight="1" x14ac:dyDescent="0.2">
      <c r="A101" s="72"/>
      <c r="B101" s="28"/>
      <c r="C101" s="68" t="s">
        <v>58</v>
      </c>
      <c r="D101" s="69"/>
      <c r="E101" s="86">
        <v>0</v>
      </c>
      <c r="F101" s="86"/>
      <c r="G101"/>
      <c r="H101"/>
      <c r="I101"/>
      <c r="J101"/>
      <c r="K101"/>
      <c r="L101" s="28"/>
      <c r="M101" s="28"/>
      <c r="N101" s="28"/>
      <c r="O101" s="28"/>
      <c r="P101" s="28"/>
      <c r="Q101" s="28"/>
      <c r="R101" s="28"/>
    </row>
    <row r="102" spans="1:18" s="69" customFormat="1" ht="9" customHeight="1" x14ac:dyDescent="0.2">
      <c r="A102" s="90"/>
      <c r="B102" s="68"/>
      <c r="C102" s="69" t="s">
        <v>59</v>
      </c>
      <c r="E102" s="86">
        <v>0</v>
      </c>
      <c r="F102" s="86"/>
      <c r="G102"/>
      <c r="H102"/>
      <c r="I102"/>
      <c r="J102"/>
      <c r="K102"/>
      <c r="L102" s="68"/>
      <c r="M102" s="68"/>
      <c r="N102" s="68"/>
      <c r="O102" s="68"/>
      <c r="P102" s="68"/>
      <c r="Q102" s="68"/>
      <c r="R102" s="68"/>
    </row>
    <row r="103" spans="1:18" s="69" customFormat="1" ht="9" customHeight="1" x14ac:dyDescent="0.2">
      <c r="A103" s="90"/>
      <c r="B103" s="68"/>
      <c r="C103" s="68" t="s">
        <v>50</v>
      </c>
      <c r="E103" s="86">
        <v>450</v>
      </c>
      <c r="F103" s="86">
        <v>387.77</v>
      </c>
      <c r="G103"/>
      <c r="H103"/>
      <c r="I103"/>
      <c r="J103"/>
      <c r="K103"/>
      <c r="L103" s="68"/>
      <c r="M103" s="68"/>
      <c r="N103" s="68"/>
      <c r="O103" s="68"/>
      <c r="P103" s="68"/>
      <c r="Q103" s="68"/>
      <c r="R103" s="68"/>
    </row>
    <row r="104" spans="1:18" s="69" customFormat="1" ht="9" customHeight="1" x14ac:dyDescent="0.2">
      <c r="A104" s="90"/>
      <c r="B104" s="28" t="s">
        <v>60</v>
      </c>
      <c r="C104" s="28"/>
      <c r="E104" s="73">
        <f>SUM(E105+E106+E107+E108+E109+E110)</f>
        <v>1681</v>
      </c>
      <c r="F104" s="73">
        <f>SUM(F105+F106+F107+F108+F109+F110)</f>
        <v>728.14</v>
      </c>
      <c r="G104"/>
      <c r="H104"/>
      <c r="I104"/>
      <c r="J104"/>
      <c r="K104"/>
      <c r="L104" s="68"/>
      <c r="M104" s="68"/>
      <c r="N104" s="68"/>
      <c r="O104" s="68"/>
      <c r="P104" s="68"/>
      <c r="Q104" s="68"/>
      <c r="R104" s="68"/>
    </row>
    <row r="105" spans="1:18" s="46" customFormat="1" ht="10" customHeight="1" x14ac:dyDescent="0.2">
      <c r="A105" s="72"/>
      <c r="C105" s="68" t="s">
        <v>61</v>
      </c>
      <c r="D105" s="29"/>
      <c r="E105" s="86">
        <v>0</v>
      </c>
      <c r="F105" s="86"/>
      <c r="G105"/>
      <c r="H105"/>
      <c r="I105"/>
      <c r="J105"/>
      <c r="K105"/>
      <c r="L105" s="28"/>
      <c r="M105" s="28"/>
      <c r="N105" s="28"/>
      <c r="O105" s="28"/>
      <c r="P105" s="28"/>
      <c r="Q105" s="28"/>
      <c r="R105" s="28"/>
    </row>
    <row r="106" spans="1:18" s="69" customFormat="1" ht="9" customHeight="1" x14ac:dyDescent="0.2">
      <c r="A106" s="90"/>
      <c r="B106" s="68"/>
      <c r="C106" s="68" t="s">
        <v>62</v>
      </c>
      <c r="E106" s="86">
        <v>1481</v>
      </c>
      <c r="F106" s="86">
        <v>728.14</v>
      </c>
      <c r="G106"/>
      <c r="H106"/>
      <c r="I106"/>
      <c r="J106"/>
      <c r="K106"/>
      <c r="L106" s="68"/>
      <c r="M106" s="68"/>
      <c r="N106" s="68"/>
      <c r="O106" s="68"/>
      <c r="P106" s="68"/>
      <c r="Q106" s="68"/>
      <c r="R106" s="68"/>
    </row>
    <row r="107" spans="1:18" s="69" customFormat="1" ht="9" customHeight="1" x14ac:dyDescent="0.2">
      <c r="A107" s="90"/>
      <c r="C107" s="68" t="s">
        <v>63</v>
      </c>
      <c r="E107" s="95">
        <v>200</v>
      </c>
      <c r="F107" s="95"/>
      <c r="G107"/>
      <c r="H107"/>
      <c r="I107"/>
      <c r="J107"/>
      <c r="K107"/>
      <c r="L107" s="68"/>
      <c r="M107" s="68"/>
      <c r="N107" s="68"/>
      <c r="O107" s="68"/>
      <c r="P107" s="68"/>
      <c r="Q107" s="68"/>
      <c r="R107" s="68"/>
    </row>
    <row r="108" spans="1:18" s="69" customFormat="1" ht="9" customHeight="1" x14ac:dyDescent="0.2">
      <c r="A108" s="90"/>
      <c r="C108" s="68" t="s">
        <v>64</v>
      </c>
      <c r="E108" s="95">
        <v>0</v>
      </c>
      <c r="F108" s="95"/>
      <c r="G108"/>
      <c r="H108"/>
      <c r="I108"/>
      <c r="J108"/>
      <c r="K108"/>
      <c r="L108" s="68"/>
      <c r="M108" s="68"/>
      <c r="N108" s="68"/>
      <c r="O108" s="68"/>
      <c r="P108" s="68"/>
      <c r="Q108" s="68"/>
      <c r="R108" s="68"/>
    </row>
    <row r="109" spans="1:18" s="69" customFormat="1" ht="9" customHeight="1" x14ac:dyDescent="0.2">
      <c r="A109" s="90"/>
      <c r="C109" s="69" t="s">
        <v>65</v>
      </c>
      <c r="E109" s="96">
        <v>0</v>
      </c>
      <c r="F109" s="96"/>
      <c r="G109"/>
      <c r="H109"/>
      <c r="I109"/>
      <c r="J109"/>
      <c r="K109"/>
      <c r="L109" s="68"/>
      <c r="M109" s="68"/>
      <c r="N109" s="68"/>
      <c r="O109" s="68"/>
      <c r="P109" s="68"/>
      <c r="Q109" s="68"/>
      <c r="R109" s="68"/>
    </row>
    <row r="110" spans="1:18" s="69" customFormat="1" ht="9" customHeight="1" x14ac:dyDescent="0.2">
      <c r="A110" s="90"/>
      <c r="B110" s="68"/>
      <c r="C110" s="69" t="s">
        <v>66</v>
      </c>
      <c r="E110" s="96">
        <v>0</v>
      </c>
      <c r="F110" s="96"/>
      <c r="G110"/>
      <c r="H110"/>
      <c r="I110"/>
      <c r="J110"/>
      <c r="K110"/>
      <c r="L110" s="68"/>
      <c r="M110" s="68"/>
      <c r="N110" s="68"/>
      <c r="O110" s="68"/>
      <c r="P110" s="68"/>
      <c r="Q110" s="68"/>
      <c r="R110" s="68"/>
    </row>
    <row r="111" spans="1:18" s="69" customFormat="1" ht="9" customHeight="1" x14ac:dyDescent="0.2">
      <c r="A111" s="90"/>
      <c r="B111" s="28" t="s">
        <v>67</v>
      </c>
      <c r="C111" s="28"/>
      <c r="E111" s="73">
        <f>SUM(E112+E113+E114+E115)</f>
        <v>70606</v>
      </c>
      <c r="F111" s="73">
        <f>SUM(F112+F113+F114+F115)</f>
        <v>34323.75</v>
      </c>
      <c r="G111"/>
      <c r="H111"/>
      <c r="I111"/>
      <c r="J111"/>
      <c r="K111"/>
      <c r="L111" s="68"/>
      <c r="M111" s="68"/>
      <c r="N111" s="68"/>
      <c r="O111" s="68"/>
      <c r="P111" s="68"/>
      <c r="Q111" s="68"/>
      <c r="R111" s="68"/>
    </row>
    <row r="112" spans="1:18" s="46" customFormat="1" ht="10" customHeight="1" x14ac:dyDescent="0.2">
      <c r="A112" s="72"/>
      <c r="C112" s="68" t="s">
        <v>68</v>
      </c>
      <c r="D112" s="29"/>
      <c r="E112" s="86">
        <v>35303</v>
      </c>
      <c r="F112" s="86">
        <v>17463.09</v>
      </c>
      <c r="G112"/>
      <c r="H112"/>
      <c r="I112"/>
      <c r="J112"/>
      <c r="K112"/>
      <c r="L112" s="28"/>
      <c r="M112" s="28"/>
      <c r="N112" s="28"/>
      <c r="O112" s="28"/>
      <c r="P112" s="28"/>
      <c r="Q112" s="28"/>
      <c r="R112" s="28"/>
    </row>
    <row r="113" spans="1:19" s="69" customFormat="1" ht="9" customHeight="1" x14ac:dyDescent="0.2">
      <c r="A113" s="90"/>
      <c r="B113" s="68"/>
      <c r="C113" s="68" t="s">
        <v>69</v>
      </c>
      <c r="E113" s="86">
        <v>5884</v>
      </c>
      <c r="F113" s="86">
        <v>2810.13</v>
      </c>
      <c r="G113"/>
      <c r="H113"/>
      <c r="I113"/>
      <c r="J113"/>
      <c r="K113"/>
      <c r="L113" s="68"/>
      <c r="M113" s="68"/>
      <c r="N113" s="68"/>
      <c r="O113" s="68"/>
      <c r="P113" s="68"/>
      <c r="Q113" s="68"/>
      <c r="R113" s="68"/>
    </row>
    <row r="114" spans="1:19" s="69" customFormat="1" ht="9" customHeight="1" x14ac:dyDescent="0.2">
      <c r="A114" s="90"/>
      <c r="B114" s="68"/>
      <c r="C114" s="68" t="s">
        <v>70</v>
      </c>
      <c r="E114" s="86">
        <v>5884</v>
      </c>
      <c r="F114" s="86">
        <v>2810.13</v>
      </c>
      <c r="G114"/>
      <c r="H114"/>
      <c r="I114"/>
      <c r="J114"/>
      <c r="K114"/>
      <c r="L114" s="68"/>
      <c r="M114" s="68"/>
      <c r="N114" s="68"/>
      <c r="O114" s="68"/>
      <c r="P114" s="68"/>
      <c r="Q114" s="68"/>
      <c r="R114" s="68"/>
    </row>
    <row r="115" spans="1:19" s="69" customFormat="1" ht="9" customHeight="1" x14ac:dyDescent="0.2">
      <c r="A115" s="90"/>
      <c r="B115" s="68"/>
      <c r="C115" s="68" t="s">
        <v>71</v>
      </c>
      <c r="E115" s="86">
        <v>23535</v>
      </c>
      <c r="F115" s="86">
        <v>11240.4</v>
      </c>
      <c r="G115"/>
      <c r="H115"/>
      <c r="I115"/>
      <c r="J115"/>
      <c r="K115"/>
      <c r="L115" s="68"/>
      <c r="M115" s="68"/>
      <c r="N115" s="68"/>
      <c r="O115" s="68"/>
      <c r="P115" s="68"/>
      <c r="Q115" s="68"/>
      <c r="R115" s="68"/>
    </row>
    <row r="116" spans="1:19" s="69" customFormat="1" ht="9" customHeight="1" x14ac:dyDescent="0.2">
      <c r="A116" s="90"/>
      <c r="B116" s="68"/>
      <c r="C116" s="97"/>
      <c r="E116" s="83"/>
      <c r="F116" s="83"/>
      <c r="G116"/>
      <c r="H116"/>
      <c r="I116"/>
      <c r="J116"/>
      <c r="K116"/>
      <c r="L116" s="68"/>
      <c r="M116" s="68"/>
      <c r="N116" s="68"/>
      <c r="O116" s="68"/>
      <c r="P116" s="68"/>
      <c r="Q116" s="68"/>
      <c r="R116" s="68"/>
    </row>
    <row r="117" spans="1:19" s="10" customFormat="1" ht="10" customHeight="1" x14ac:dyDescent="0.2">
      <c r="A117" s="40"/>
      <c r="B117" s="97"/>
      <c r="C117" s="97"/>
      <c r="D117" s="97"/>
      <c r="E117" s="83"/>
      <c r="F117" s="83"/>
      <c r="G117"/>
      <c r="H117"/>
      <c r="I117"/>
      <c r="J117"/>
      <c r="K117"/>
      <c r="L117" s="11"/>
      <c r="M117" s="11"/>
      <c r="N117" s="11"/>
      <c r="O117" s="11"/>
      <c r="P117" s="11"/>
      <c r="Q117" s="11"/>
      <c r="R117" s="11"/>
    </row>
    <row r="118" spans="1:19" s="84" customFormat="1" ht="12.75" customHeight="1" x14ac:dyDescent="0.2">
      <c r="A118" s="40" t="s">
        <v>72</v>
      </c>
      <c r="B118" s="97"/>
      <c r="C118" s="28"/>
      <c r="D118" s="97"/>
      <c r="E118" s="83">
        <f>SUM(E119:E122)</f>
        <v>43917.9</v>
      </c>
      <c r="F118" s="83">
        <f>SUM(F119:F121)</f>
        <v>14656.9</v>
      </c>
      <c r="G118"/>
      <c r="H118"/>
      <c r="I118"/>
      <c r="J118"/>
      <c r="K118"/>
      <c r="L118" s="71"/>
      <c r="M118" s="71"/>
      <c r="N118" s="71"/>
      <c r="O118" s="71"/>
      <c r="P118" s="71"/>
      <c r="Q118" s="71"/>
      <c r="R118" s="71"/>
    </row>
    <row r="119" spans="1:19" s="46" customFormat="1" ht="11" customHeight="1" x14ac:dyDescent="0.2">
      <c r="A119" s="72"/>
      <c r="B119" s="28" t="s">
        <v>73</v>
      </c>
      <c r="C119" s="28"/>
      <c r="D119" s="29"/>
      <c r="E119" s="73">
        <v>7950</v>
      </c>
      <c r="F119" s="73">
        <v>3750</v>
      </c>
      <c r="G119"/>
      <c r="H119"/>
      <c r="I119"/>
      <c r="J119"/>
      <c r="K119"/>
      <c r="L119" s="28"/>
      <c r="M119" s="28"/>
      <c r="N119" s="28"/>
      <c r="O119" s="28"/>
      <c r="P119" s="28"/>
      <c r="Q119" s="28"/>
      <c r="R119" s="28"/>
    </row>
    <row r="120" spans="1:19" s="46" customFormat="1" ht="11" customHeight="1" x14ac:dyDescent="0.2">
      <c r="A120" s="72"/>
      <c r="B120" s="28" t="s">
        <v>74</v>
      </c>
      <c r="C120" s="28"/>
      <c r="D120" s="29"/>
      <c r="E120" s="73">
        <v>0</v>
      </c>
      <c r="F120" s="73"/>
      <c r="G120"/>
      <c r="H120"/>
      <c r="I120"/>
      <c r="J120"/>
      <c r="K120"/>
      <c r="L120" s="28"/>
      <c r="M120" s="28"/>
      <c r="N120" s="28"/>
      <c r="O120" s="28"/>
      <c r="P120" s="28"/>
      <c r="Q120" s="28"/>
      <c r="R120" s="28"/>
    </row>
    <row r="121" spans="1:19" s="46" customFormat="1" ht="11" customHeight="1" x14ac:dyDescent="0.2">
      <c r="A121" s="72"/>
      <c r="B121" s="28" t="s">
        <v>75</v>
      </c>
      <c r="C121" s="28"/>
      <c r="D121" s="29"/>
      <c r="E121" s="35">
        <f>F16</f>
        <v>10906.9</v>
      </c>
      <c r="F121" s="35">
        <f>G16</f>
        <v>10906.9</v>
      </c>
      <c r="G121"/>
      <c r="H121"/>
      <c r="I121"/>
      <c r="J121"/>
      <c r="K121"/>
      <c r="L121" s="28"/>
      <c r="M121" s="28"/>
      <c r="N121" s="28"/>
      <c r="O121" s="28"/>
      <c r="P121" s="28"/>
      <c r="Q121" s="28"/>
      <c r="R121" s="28"/>
    </row>
    <row r="122" spans="1:19" s="46" customFormat="1" ht="9" customHeight="1" x14ac:dyDescent="0.2">
      <c r="A122" s="72"/>
      <c r="B122" s="28" t="s">
        <v>94</v>
      </c>
      <c r="C122" s="97"/>
      <c r="D122" s="29"/>
      <c r="E122" s="29">
        <v>25061</v>
      </c>
      <c r="F122" s="29"/>
      <c r="G122"/>
      <c r="H122"/>
      <c r="I122"/>
      <c r="J122"/>
      <c r="K122"/>
      <c r="L122" s="28"/>
      <c r="M122" s="28"/>
      <c r="N122" s="28"/>
      <c r="O122" s="28"/>
      <c r="P122" s="28"/>
      <c r="Q122" s="28"/>
      <c r="R122" s="28"/>
    </row>
    <row r="123" spans="1:19" s="46" customFormat="1" ht="12" customHeight="1" thickBot="1" x14ac:dyDescent="0.25">
      <c r="A123" s="40" t="s">
        <v>76</v>
      </c>
      <c r="B123" s="97"/>
      <c r="C123" s="48"/>
      <c r="D123" s="107"/>
      <c r="E123" s="65">
        <v>263903</v>
      </c>
      <c r="F123" s="65">
        <v>263903</v>
      </c>
      <c r="G123"/>
      <c r="H123"/>
      <c r="I123"/>
      <c r="J123"/>
      <c r="K123"/>
      <c r="L123" s="28"/>
      <c r="M123" s="28"/>
      <c r="N123" s="28"/>
      <c r="O123" s="28"/>
      <c r="P123" s="28"/>
      <c r="Q123" s="28"/>
      <c r="R123" s="28"/>
    </row>
    <row r="124" spans="1:19" ht="2" hidden="1" customHeight="1" x14ac:dyDescent="0.25">
      <c r="A124" s="47"/>
      <c r="B124" s="48"/>
      <c r="C124" s="100"/>
      <c r="D124" s="49"/>
      <c r="E124" s="98"/>
      <c r="F124" s="98"/>
      <c r="G124"/>
      <c r="H124"/>
      <c r="I124"/>
      <c r="J124"/>
      <c r="K124"/>
      <c r="L124" s="4"/>
      <c r="M124" s="4"/>
      <c r="N124" s="4"/>
      <c r="O124" s="4"/>
      <c r="P124" s="4"/>
      <c r="Q124" s="4"/>
      <c r="R124" s="4"/>
    </row>
    <row r="125" spans="1:19" ht="17" thickBot="1" x14ac:dyDescent="0.25">
      <c r="A125" s="99" t="s">
        <v>77</v>
      </c>
      <c r="B125" s="100"/>
      <c r="C125" s="115"/>
      <c r="D125" s="116"/>
      <c r="E125" s="117">
        <f>E118+E54+E98+E46+E70+E43+E123+E84</f>
        <v>637537.9</v>
      </c>
      <c r="F125" s="117">
        <f>F118+F54+F98+F46+F70+F43+F123+F84</f>
        <v>410229.19</v>
      </c>
      <c r="G125"/>
      <c r="H125"/>
      <c r="I125"/>
      <c r="J125"/>
      <c r="K125"/>
      <c r="L125" s="4"/>
      <c r="M125" s="4"/>
      <c r="N125" s="4"/>
      <c r="O125" s="4"/>
      <c r="P125" s="4"/>
      <c r="Q125" s="4"/>
      <c r="R125" s="4"/>
    </row>
    <row r="126" spans="1:19" s="69" customFormat="1" ht="9" customHeight="1" x14ac:dyDescent="0.2">
      <c r="A126" s="101"/>
      <c r="C126" s="68"/>
      <c r="D126" s="102"/>
      <c r="E126" s="102"/>
      <c r="F126" s="104"/>
      <c r="G126" s="103"/>
      <c r="H126"/>
      <c r="I126"/>
      <c r="J126"/>
      <c r="K126"/>
      <c r="L126"/>
      <c r="M126" s="68"/>
      <c r="N126" s="68"/>
      <c r="O126" s="68"/>
      <c r="P126" s="68"/>
      <c r="Q126" s="68"/>
      <c r="R126" s="68"/>
      <c r="S126" s="68"/>
    </row>
    <row r="127" spans="1:19" s="69" customFormat="1" ht="9" customHeight="1" x14ac:dyDescent="0.2">
      <c r="C127" s="60"/>
      <c r="D127" s="104"/>
      <c r="E127" s="104"/>
      <c r="F127" s="106"/>
      <c r="G127" s="103"/>
      <c r="H127"/>
      <c r="I127"/>
      <c r="J127"/>
      <c r="K127"/>
      <c r="L127"/>
      <c r="M127" s="68"/>
      <c r="N127" s="68"/>
      <c r="O127" s="68"/>
      <c r="P127" s="68"/>
      <c r="Q127" s="68"/>
      <c r="R127" s="68"/>
      <c r="S127" s="68"/>
    </row>
    <row r="128" spans="1:19" s="105" customFormat="1" ht="9" customHeight="1" x14ac:dyDescent="0.2">
      <c r="B128" s="60"/>
      <c r="C128" s="60"/>
      <c r="D128" s="106"/>
      <c r="E128" s="106"/>
      <c r="F128" s="106"/>
      <c r="G128" s="51"/>
      <c r="H128"/>
      <c r="I128"/>
      <c r="J128"/>
      <c r="K128"/>
      <c r="L128"/>
      <c r="M128" s="60"/>
      <c r="N128" s="60"/>
      <c r="O128" s="60"/>
      <c r="P128" s="60"/>
      <c r="Q128" s="60"/>
      <c r="R128" s="60"/>
      <c r="S128" s="60"/>
    </row>
    <row r="129" spans="1:19" s="105" customFormat="1" ht="9" customHeight="1" x14ac:dyDescent="0.2">
      <c r="B129" s="60"/>
      <c r="C129" s="60"/>
      <c r="D129" s="106"/>
      <c r="E129" s="106"/>
      <c r="F129" s="106"/>
      <c r="G129" s="51"/>
      <c r="H129"/>
      <c r="I129"/>
      <c r="J129"/>
      <c r="K129"/>
      <c r="L129"/>
      <c r="M129" s="60"/>
      <c r="N129" s="60"/>
      <c r="O129" s="60"/>
      <c r="P129" s="60"/>
      <c r="Q129" s="60"/>
      <c r="R129" s="60"/>
      <c r="S129" s="60"/>
    </row>
    <row r="130" spans="1:19" s="105" customFormat="1" ht="9" customHeight="1" x14ac:dyDescent="0.2">
      <c r="B130" s="60"/>
      <c r="C130" s="4"/>
      <c r="D130" s="106"/>
      <c r="E130" s="106"/>
      <c r="F130" s="5"/>
      <c r="G130" s="51"/>
      <c r="H130"/>
      <c r="I130"/>
      <c r="J130"/>
      <c r="K130"/>
      <c r="L130"/>
      <c r="M130" s="60"/>
      <c r="N130" s="60"/>
      <c r="O130" s="60"/>
      <c r="P130" s="60"/>
      <c r="Q130" s="60"/>
      <c r="R130" s="60"/>
      <c r="S130" s="60"/>
    </row>
    <row r="131" spans="1:19" ht="12.75" customHeight="1" x14ac:dyDescent="0.2">
      <c r="A131" s="4"/>
      <c r="B131" s="4"/>
      <c r="C131" s="4"/>
      <c r="D131" s="5"/>
      <c r="E131" s="5"/>
      <c r="F131" s="5"/>
      <c r="G131" s="51"/>
      <c r="H131"/>
      <c r="I131"/>
      <c r="J131"/>
      <c r="K131"/>
      <c r="L131"/>
      <c r="M131" s="4"/>
      <c r="N131" s="4"/>
      <c r="O131" s="4"/>
      <c r="P131" s="4"/>
      <c r="Q131" s="4"/>
      <c r="R131" s="4"/>
      <c r="S131" s="4"/>
    </row>
    <row r="132" spans="1:19" ht="12.75" customHeight="1" x14ac:dyDescent="0.2">
      <c r="A132" s="4"/>
      <c r="B132" s="4"/>
      <c r="C132" s="4"/>
      <c r="D132" s="5"/>
      <c r="E132" s="5"/>
      <c r="F132" s="5"/>
      <c r="G132" s="51"/>
      <c r="H132"/>
      <c r="I132"/>
      <c r="J132"/>
      <c r="K132"/>
      <c r="L132"/>
      <c r="M132" s="4"/>
      <c r="N132" s="4"/>
      <c r="O132" s="4"/>
      <c r="P132" s="4"/>
      <c r="Q132" s="4"/>
      <c r="R132" s="4"/>
      <c r="S132" s="4"/>
    </row>
    <row r="133" spans="1:19" ht="12.75" customHeight="1" x14ac:dyDescent="0.2">
      <c r="A133" s="4"/>
      <c r="B133" s="4"/>
      <c r="C133" s="4"/>
      <c r="D133" s="5"/>
      <c r="E133" s="5"/>
      <c r="F133" s="5"/>
      <c r="G133" s="51"/>
      <c r="H133"/>
      <c r="I133"/>
      <c r="J133"/>
      <c r="K133"/>
      <c r="L133"/>
      <c r="M133" s="4"/>
      <c r="N133" s="4"/>
      <c r="O133" s="4"/>
      <c r="P133" s="4"/>
      <c r="Q133" s="4"/>
      <c r="R133" s="4"/>
      <c r="S133" s="4"/>
    </row>
    <row r="134" spans="1:19" ht="12.75" customHeight="1" x14ac:dyDescent="0.2">
      <c r="A134" s="4"/>
      <c r="B134" s="4"/>
      <c r="C134" s="4"/>
      <c r="D134" s="5"/>
      <c r="E134" s="5"/>
      <c r="F134" s="5"/>
      <c r="G134" s="51"/>
      <c r="H134"/>
      <c r="I134"/>
      <c r="J134"/>
      <c r="K134"/>
      <c r="L134"/>
      <c r="M134" s="4"/>
      <c r="N134" s="4"/>
      <c r="O134" s="4"/>
      <c r="P134" s="4"/>
      <c r="Q134" s="4"/>
      <c r="R134" s="4"/>
      <c r="S134" s="4"/>
    </row>
    <row r="135" spans="1:19" ht="12.75" customHeight="1" x14ac:dyDescent="0.2">
      <c r="A135" s="4"/>
      <c r="B135" s="4"/>
      <c r="C135" s="4"/>
      <c r="D135" s="5"/>
      <c r="E135" s="5"/>
      <c r="F135" s="5"/>
      <c r="G135" s="51"/>
      <c r="H135"/>
      <c r="I135"/>
      <c r="J135"/>
      <c r="K135"/>
      <c r="L135"/>
      <c r="M135" s="4"/>
      <c r="N135" s="4"/>
      <c r="O135" s="4"/>
      <c r="P135" s="4"/>
      <c r="Q135" s="4"/>
      <c r="R135" s="4"/>
      <c r="S135" s="4"/>
    </row>
    <row r="136" spans="1:19" ht="12.75" customHeight="1" x14ac:dyDescent="0.2">
      <c r="A136" s="4"/>
      <c r="B136" s="4"/>
      <c r="C136" s="4"/>
      <c r="D136" s="5"/>
      <c r="E136" s="5"/>
      <c r="F136" s="5"/>
      <c r="G136" s="51"/>
      <c r="H136"/>
      <c r="I136"/>
      <c r="J136"/>
      <c r="K136"/>
      <c r="L136"/>
      <c r="M136" s="4"/>
      <c r="N136" s="4"/>
      <c r="O136" s="4"/>
      <c r="P136" s="4"/>
      <c r="Q136" s="4"/>
      <c r="R136" s="4"/>
      <c r="S136" s="4"/>
    </row>
    <row r="137" spans="1:19" ht="12.75" customHeight="1" x14ac:dyDescent="0.2">
      <c r="A137" s="4"/>
      <c r="B137" s="4"/>
      <c r="C137" s="4"/>
      <c r="D137" s="5"/>
      <c r="E137" s="5"/>
      <c r="F137" s="5"/>
      <c r="G137" s="51"/>
      <c r="H137"/>
      <c r="I137"/>
      <c r="J137"/>
      <c r="K137"/>
      <c r="L137"/>
      <c r="M137" s="4"/>
      <c r="N137" s="4"/>
      <c r="O137" s="4"/>
      <c r="P137" s="4"/>
      <c r="Q137" s="4"/>
      <c r="R137" s="4"/>
      <c r="S137" s="4"/>
    </row>
    <row r="138" spans="1:19" ht="12.75" customHeight="1" x14ac:dyDescent="0.2">
      <c r="A138" s="4"/>
      <c r="B138" s="4"/>
      <c r="C138" s="4"/>
      <c r="D138" s="5"/>
      <c r="E138" s="5"/>
      <c r="F138" s="5"/>
      <c r="G138" s="51"/>
      <c r="H138"/>
      <c r="I138"/>
      <c r="J138"/>
      <c r="K138"/>
      <c r="L138"/>
      <c r="M138" s="4"/>
      <c r="N138" s="4"/>
      <c r="O138" s="4"/>
      <c r="P138" s="4"/>
      <c r="Q138" s="4"/>
      <c r="R138" s="4"/>
      <c r="S138" s="4"/>
    </row>
    <row r="139" spans="1:19" ht="8" customHeight="1" x14ac:dyDescent="0.2">
      <c r="A139" s="4"/>
      <c r="C139" s="4"/>
      <c r="D139" s="5"/>
      <c r="E139" s="5"/>
      <c r="F139" s="5"/>
      <c r="G139" s="51"/>
      <c r="H139"/>
      <c r="I139"/>
      <c r="J139"/>
      <c r="K139"/>
      <c r="L139"/>
      <c r="M139" s="4"/>
      <c r="N139" s="4"/>
      <c r="O139" s="4"/>
      <c r="P139" s="4"/>
      <c r="Q139" s="4"/>
      <c r="R139" s="4"/>
      <c r="S139" s="4"/>
    </row>
    <row r="140" spans="1:19" ht="10" customHeight="1" x14ac:dyDescent="0.2">
      <c r="A140" s="4"/>
      <c r="B140" s="80"/>
      <c r="C140" s="4"/>
      <c r="D140" s="5"/>
      <c r="E140" s="5"/>
      <c r="F140" s="5"/>
      <c r="G140" s="51"/>
      <c r="H140"/>
      <c r="I140"/>
      <c r="J140"/>
      <c r="K140"/>
      <c r="L140"/>
      <c r="M140" s="4"/>
      <c r="N140" s="4"/>
      <c r="O140" s="4"/>
      <c r="P140" s="4"/>
      <c r="Q140" s="4"/>
      <c r="R140" s="4"/>
      <c r="S140" s="4"/>
    </row>
    <row r="141" spans="1:19" ht="10" customHeight="1" x14ac:dyDescent="0.2">
      <c r="A141" s="4"/>
      <c r="C141" s="4"/>
      <c r="D141" s="5"/>
      <c r="E141" s="5"/>
      <c r="F141" s="5"/>
      <c r="G141" s="51"/>
      <c r="H141"/>
      <c r="I141"/>
      <c r="J141"/>
      <c r="K141"/>
      <c r="L141"/>
      <c r="M141" s="4"/>
      <c r="N141" s="4"/>
      <c r="O141" s="4"/>
      <c r="P141" s="4"/>
      <c r="Q141" s="4"/>
      <c r="R141" s="4"/>
      <c r="S141" s="4"/>
    </row>
    <row r="142" spans="1:19" ht="8" customHeight="1" x14ac:dyDescent="0.2">
      <c r="A142" s="4"/>
      <c r="C142" s="4"/>
      <c r="D142" s="5"/>
      <c r="E142" s="5"/>
      <c r="F142" s="5"/>
      <c r="G142" s="51"/>
      <c r="H142"/>
      <c r="I142"/>
      <c r="J142"/>
      <c r="K142"/>
      <c r="L142"/>
      <c r="M142" s="4"/>
      <c r="N142" s="4"/>
      <c r="O142" s="4"/>
      <c r="P142" s="4"/>
      <c r="Q142" s="4"/>
      <c r="R142" s="4"/>
      <c r="S142" s="4"/>
    </row>
    <row r="143" spans="1:19" ht="9" customHeight="1" x14ac:dyDescent="0.2">
      <c r="A143" s="4"/>
      <c r="C143" s="4"/>
      <c r="D143" s="5"/>
      <c r="E143" s="5"/>
      <c r="F143" s="5"/>
      <c r="G143" s="51"/>
      <c r="H143"/>
      <c r="I143"/>
      <c r="J143"/>
      <c r="K143"/>
      <c r="L143"/>
      <c r="M143" s="4"/>
      <c r="N143" s="4"/>
      <c r="O143" s="4"/>
      <c r="P143" s="4"/>
      <c r="Q143" s="4"/>
      <c r="R143" s="4"/>
      <c r="S143" s="4"/>
    </row>
    <row r="144" spans="1:19" ht="12.75" customHeight="1" x14ac:dyDescent="0.2">
      <c r="A144" s="4"/>
      <c r="B144" s="4"/>
      <c r="C144" s="4"/>
      <c r="D144" s="5"/>
      <c r="E144" s="5"/>
      <c r="F144" s="5"/>
      <c r="G144" s="51"/>
      <c r="H144"/>
      <c r="I144"/>
      <c r="J144"/>
      <c r="K144"/>
      <c r="L144"/>
      <c r="M144" s="4"/>
      <c r="N144" s="4"/>
      <c r="O144" s="4"/>
      <c r="P144" s="4"/>
      <c r="Q144" s="4"/>
      <c r="R144" s="4"/>
      <c r="S144" s="4"/>
    </row>
    <row r="145" spans="1:19" ht="12.75" customHeight="1" x14ac:dyDescent="0.2">
      <c r="A145" s="4"/>
      <c r="B145" s="4"/>
      <c r="C145" s="4"/>
      <c r="D145" s="5"/>
      <c r="E145" s="5"/>
      <c r="F145" s="5"/>
      <c r="G145" s="51"/>
      <c r="H145"/>
      <c r="I145"/>
      <c r="J145"/>
      <c r="K145"/>
      <c r="L145"/>
      <c r="M145" s="4"/>
      <c r="N145" s="4"/>
      <c r="O145" s="4"/>
      <c r="P145" s="4"/>
      <c r="Q145" s="4"/>
      <c r="R145" s="4"/>
      <c r="S145" s="4"/>
    </row>
    <row r="146" spans="1:19" ht="12.75" customHeight="1" x14ac:dyDescent="0.2">
      <c r="A146" s="4"/>
      <c r="B146" s="4"/>
      <c r="C146" s="4"/>
      <c r="D146" s="5"/>
      <c r="E146" s="5"/>
      <c r="F146" s="5"/>
      <c r="G146" s="51"/>
      <c r="H146"/>
      <c r="I146"/>
      <c r="J146"/>
      <c r="K146"/>
      <c r="L146"/>
      <c r="M146" s="4"/>
      <c r="N146" s="4"/>
      <c r="O146" s="4"/>
      <c r="P146" s="4"/>
      <c r="Q146" s="4"/>
      <c r="R146" s="4"/>
      <c r="S146" s="4"/>
    </row>
    <row r="147" spans="1:19" ht="12.75" customHeight="1" x14ac:dyDescent="0.2">
      <c r="A147" s="4"/>
      <c r="B147" s="4"/>
      <c r="C147" s="4"/>
      <c r="D147" s="5"/>
      <c r="E147" s="5"/>
      <c r="F147" s="5"/>
      <c r="G147" s="51"/>
      <c r="H147"/>
      <c r="I147"/>
      <c r="J147"/>
      <c r="K147"/>
      <c r="L147"/>
      <c r="M147" s="4"/>
      <c r="N147" s="4"/>
      <c r="O147" s="4"/>
      <c r="P147" s="4"/>
      <c r="Q147" s="4"/>
      <c r="R147" s="4"/>
      <c r="S147" s="4"/>
    </row>
    <row r="148" spans="1:19" ht="12.75" customHeight="1" x14ac:dyDescent="0.2">
      <c r="A148" s="4"/>
      <c r="B148" s="4"/>
      <c r="C148" s="4"/>
      <c r="D148" s="5"/>
      <c r="E148" s="5"/>
      <c r="F148" s="5"/>
      <c r="G148" s="51"/>
      <c r="H148"/>
      <c r="I148"/>
      <c r="J148"/>
      <c r="K148"/>
      <c r="L148"/>
      <c r="M148" s="4"/>
      <c r="N148" s="4"/>
      <c r="O148" s="4"/>
      <c r="P148" s="4"/>
      <c r="Q148" s="4"/>
      <c r="R148" s="4"/>
      <c r="S148" s="4"/>
    </row>
    <row r="149" spans="1:19" ht="12.75" customHeight="1" x14ac:dyDescent="0.2">
      <c r="A149" s="4"/>
      <c r="B149" s="4"/>
      <c r="C149" s="4"/>
      <c r="D149" s="5"/>
      <c r="E149" s="5"/>
      <c r="F149" s="5"/>
      <c r="G149" s="51"/>
      <c r="H149"/>
      <c r="I149"/>
      <c r="J149"/>
      <c r="K149"/>
      <c r="L149"/>
      <c r="M149" s="4"/>
      <c r="N149" s="4"/>
      <c r="O149" s="4"/>
      <c r="P149" s="4"/>
      <c r="Q149" s="4"/>
      <c r="R149" s="4"/>
      <c r="S149" s="4"/>
    </row>
    <row r="150" spans="1:19" ht="12.75" customHeight="1" x14ac:dyDescent="0.2">
      <c r="A150" s="4"/>
      <c r="B150" s="4"/>
      <c r="C150" s="4"/>
      <c r="D150" s="5"/>
      <c r="E150" s="5"/>
      <c r="F150" s="5"/>
      <c r="G150" s="51"/>
      <c r="H150"/>
      <c r="I150"/>
      <c r="J150"/>
      <c r="K150"/>
      <c r="L150"/>
      <c r="M150" s="4"/>
      <c r="N150" s="4"/>
      <c r="O150" s="4"/>
      <c r="P150" s="4"/>
      <c r="Q150" s="4"/>
      <c r="R150" s="4"/>
      <c r="S150" s="4"/>
    </row>
    <row r="151" spans="1:19" ht="12.75" customHeight="1" x14ac:dyDescent="0.2">
      <c r="A151" s="4"/>
      <c r="B151" s="4"/>
      <c r="C151" s="4"/>
      <c r="D151" s="5"/>
      <c r="E151" s="5"/>
      <c r="F151" s="5"/>
      <c r="G151" s="51"/>
      <c r="H151"/>
      <c r="I151"/>
      <c r="J151"/>
      <c r="K151"/>
      <c r="L151"/>
      <c r="M151" s="4"/>
      <c r="N151" s="4"/>
      <c r="O151" s="4"/>
      <c r="P151" s="4"/>
      <c r="Q151" s="4"/>
      <c r="R151" s="4"/>
      <c r="S151" s="4"/>
    </row>
    <row r="152" spans="1:19" ht="12.75" customHeight="1" x14ac:dyDescent="0.2">
      <c r="A152" s="4"/>
      <c r="B152" s="4"/>
      <c r="C152" s="4"/>
      <c r="D152" s="5"/>
      <c r="E152" s="5"/>
      <c r="F152" s="5"/>
      <c r="G152" s="51"/>
      <c r="H152"/>
      <c r="I152"/>
      <c r="J152"/>
      <c r="K152"/>
      <c r="L152"/>
      <c r="M152" s="4"/>
      <c r="N152" s="4"/>
      <c r="O152" s="4"/>
      <c r="P152" s="4"/>
      <c r="Q152" s="4"/>
      <c r="R152" s="4"/>
      <c r="S152" s="4"/>
    </row>
    <row r="153" spans="1:19" ht="12.75" customHeight="1" x14ac:dyDescent="0.2">
      <c r="A153" s="4"/>
      <c r="B153" s="4"/>
      <c r="C153" s="4"/>
      <c r="D153" s="5"/>
      <c r="E153" s="5"/>
      <c r="F153" s="5"/>
      <c r="G153" s="51"/>
      <c r="H153"/>
      <c r="I153"/>
      <c r="J153"/>
      <c r="K153"/>
      <c r="L153"/>
      <c r="M153" s="4"/>
      <c r="N153" s="4"/>
      <c r="O153" s="4"/>
      <c r="P153" s="4"/>
      <c r="Q153" s="4"/>
      <c r="R153" s="4"/>
      <c r="S153" s="4"/>
    </row>
    <row r="154" spans="1:19" ht="12.75" customHeight="1" x14ac:dyDescent="0.2">
      <c r="A154" s="4"/>
      <c r="B154" s="4"/>
      <c r="C154" s="4"/>
      <c r="D154" s="5"/>
      <c r="E154" s="5"/>
      <c r="F154" s="5"/>
      <c r="G154" s="51"/>
      <c r="H154"/>
      <c r="I154"/>
      <c r="J154"/>
      <c r="K154"/>
      <c r="L154"/>
      <c r="M154" s="4"/>
      <c r="N154" s="4"/>
      <c r="O154" s="4"/>
      <c r="P154" s="4"/>
      <c r="Q154" s="4"/>
      <c r="R154" s="4"/>
      <c r="S154" s="4"/>
    </row>
    <row r="155" spans="1:19" ht="12.75" customHeight="1" x14ac:dyDescent="0.2">
      <c r="A155" s="4"/>
      <c r="B155" s="4"/>
      <c r="C155" s="4"/>
      <c r="D155" s="5"/>
      <c r="E155" s="5"/>
      <c r="F155" s="5"/>
      <c r="G155" s="51"/>
      <c r="H155"/>
      <c r="I155"/>
      <c r="J155"/>
      <c r="K155"/>
      <c r="L155"/>
      <c r="M155" s="4"/>
      <c r="N155" s="4"/>
      <c r="O155" s="4"/>
      <c r="P155" s="4"/>
      <c r="Q155" s="4"/>
      <c r="R155" s="4"/>
      <c r="S155" s="4"/>
    </row>
    <row r="156" spans="1:19" ht="12.75" customHeight="1" x14ac:dyDescent="0.2">
      <c r="A156" s="4"/>
      <c r="B156" s="4"/>
      <c r="C156" s="4"/>
      <c r="D156" s="5"/>
      <c r="E156" s="5"/>
      <c r="F156" s="5"/>
      <c r="G156" s="51"/>
      <c r="H156"/>
      <c r="I156"/>
      <c r="J156"/>
      <c r="K156"/>
      <c r="L156"/>
      <c r="M156" s="4"/>
      <c r="N156" s="4"/>
      <c r="O156" s="4"/>
      <c r="P156" s="4"/>
      <c r="Q156" s="4"/>
      <c r="R156" s="4"/>
      <c r="S156" s="4"/>
    </row>
    <row r="157" spans="1:19" ht="12.75" customHeight="1" x14ac:dyDescent="0.2">
      <c r="A157" s="4"/>
      <c r="B157" s="4"/>
      <c r="C157" s="4"/>
      <c r="D157" s="5"/>
      <c r="E157" s="5"/>
      <c r="F157" s="5"/>
      <c r="G157" s="51"/>
      <c r="H157"/>
      <c r="I157"/>
      <c r="J157"/>
      <c r="K157"/>
      <c r="L157"/>
      <c r="M157" s="4"/>
      <c r="N157" s="4"/>
      <c r="O157" s="4"/>
      <c r="P157" s="4"/>
      <c r="Q157" s="4"/>
      <c r="R157" s="4"/>
      <c r="S157" s="4"/>
    </row>
    <row r="158" spans="1:19" ht="12.75" customHeight="1" x14ac:dyDescent="0.2">
      <c r="A158" s="4"/>
      <c r="B158" s="4"/>
      <c r="C158" s="4"/>
      <c r="D158" s="5"/>
      <c r="E158" s="5"/>
      <c r="F158" s="5"/>
      <c r="G158" s="51"/>
      <c r="H158"/>
      <c r="I158"/>
      <c r="J158"/>
      <c r="K158"/>
      <c r="L158"/>
      <c r="M158" s="4"/>
      <c r="N158" s="4"/>
      <c r="O158" s="4"/>
      <c r="P158" s="4"/>
      <c r="Q158" s="4"/>
      <c r="R158" s="4"/>
      <c r="S158" s="4"/>
    </row>
    <row r="159" spans="1:19" ht="12.75" customHeight="1" x14ac:dyDescent="0.2">
      <c r="A159" s="4"/>
      <c r="B159" s="4"/>
      <c r="C159" s="4"/>
      <c r="D159" s="5"/>
      <c r="E159" s="5"/>
      <c r="F159" s="5"/>
      <c r="G159" s="51"/>
      <c r="H159"/>
      <c r="I159"/>
      <c r="J159"/>
      <c r="K159"/>
      <c r="L159"/>
      <c r="M159" s="4"/>
      <c r="N159" s="4"/>
      <c r="O159" s="4"/>
      <c r="P159" s="4"/>
      <c r="Q159" s="4"/>
      <c r="R159" s="4"/>
      <c r="S159" s="4"/>
    </row>
    <row r="160" spans="1:19" ht="12.75" customHeight="1" x14ac:dyDescent="0.2">
      <c r="A160" s="4"/>
      <c r="B160" s="4"/>
      <c r="C160" s="4"/>
      <c r="D160" s="5"/>
      <c r="E160" s="5"/>
      <c r="F160" s="5"/>
      <c r="G160" s="51"/>
      <c r="H160"/>
      <c r="I160"/>
      <c r="J160"/>
      <c r="K160"/>
      <c r="L160"/>
      <c r="M160" s="4"/>
      <c r="N160" s="4"/>
      <c r="O160" s="4"/>
      <c r="P160" s="4"/>
      <c r="Q160" s="4"/>
      <c r="R160" s="4"/>
      <c r="S160" s="4"/>
    </row>
    <row r="161" spans="1:19" ht="12.75" customHeight="1" x14ac:dyDescent="0.2">
      <c r="A161" s="4"/>
      <c r="B161" s="4"/>
      <c r="C161" s="4"/>
      <c r="D161" s="5"/>
      <c r="E161" s="5"/>
      <c r="F161" s="5"/>
      <c r="G161" s="51"/>
      <c r="H161"/>
      <c r="I161"/>
      <c r="J161"/>
      <c r="K161"/>
      <c r="L161"/>
      <c r="M161" s="4"/>
      <c r="N161" s="4"/>
      <c r="O161" s="4"/>
      <c r="P161" s="4"/>
      <c r="Q161" s="4"/>
      <c r="R161" s="4"/>
      <c r="S161" s="4"/>
    </row>
    <row r="162" spans="1:19" ht="12.75" customHeight="1" x14ac:dyDescent="0.2">
      <c r="A162" s="4"/>
      <c r="B162" s="4"/>
      <c r="C162" s="4"/>
      <c r="D162" s="5"/>
      <c r="E162" s="5"/>
      <c r="F162" s="5"/>
      <c r="G162" s="51"/>
      <c r="H162"/>
      <c r="I162"/>
      <c r="J162"/>
      <c r="K162"/>
      <c r="L162"/>
      <c r="M162" s="4"/>
      <c r="N162" s="4"/>
      <c r="O162" s="4"/>
      <c r="P162" s="4"/>
      <c r="Q162" s="4"/>
      <c r="R162" s="4"/>
      <c r="S162" s="4"/>
    </row>
    <row r="163" spans="1:19" ht="12.75" customHeight="1" x14ac:dyDescent="0.2">
      <c r="A163" s="4"/>
      <c r="B163" s="4"/>
      <c r="C163" s="4"/>
      <c r="D163" s="5"/>
      <c r="E163" s="5"/>
      <c r="F163" s="5"/>
      <c r="G163" s="51"/>
      <c r="H163"/>
      <c r="I163"/>
      <c r="J163"/>
      <c r="K163"/>
      <c r="L163"/>
      <c r="M163" s="4"/>
      <c r="N163" s="4"/>
      <c r="O163" s="4"/>
      <c r="P163" s="4"/>
      <c r="Q163" s="4"/>
      <c r="R163" s="4"/>
      <c r="S163" s="4"/>
    </row>
    <row r="164" spans="1:19" ht="12.75" customHeight="1" x14ac:dyDescent="0.15">
      <c r="A164" s="4"/>
      <c r="B164" s="4"/>
      <c r="C164" s="4"/>
      <c r="D164" s="5"/>
      <c r="E164" s="5"/>
      <c r="F164" s="5"/>
      <c r="G164" s="51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 spans="1:19" ht="12.75" customHeight="1" x14ac:dyDescent="0.15">
      <c r="A165" s="4"/>
      <c r="B165" s="4"/>
      <c r="C165" s="4"/>
      <c r="D165" s="5"/>
      <c r="E165" s="5"/>
      <c r="F165" s="5"/>
      <c r="G165" s="51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 spans="1:19" ht="12.75" customHeight="1" x14ac:dyDescent="0.15">
      <c r="A166" s="4"/>
      <c r="B166" s="4"/>
      <c r="C166" s="4"/>
      <c r="D166" s="5"/>
      <c r="E166" s="5"/>
      <c r="F166" s="5"/>
      <c r="G166" s="51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 spans="1:19" ht="12.75" customHeight="1" x14ac:dyDescent="0.15">
      <c r="A167" s="4"/>
      <c r="B167" s="4"/>
      <c r="C167" s="4"/>
      <c r="D167" s="5"/>
      <c r="E167" s="5"/>
      <c r="F167" s="5"/>
      <c r="G167" s="51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 spans="1:19" ht="12.75" customHeight="1" x14ac:dyDescent="0.15">
      <c r="A168" s="4"/>
      <c r="B168" s="4"/>
      <c r="D168" s="5"/>
      <c r="E168" s="5"/>
      <c r="G168" s="51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 spans="1:19" x14ac:dyDescent="0.15">
      <c r="H169" s="4"/>
    </row>
    <row r="170" spans="1:19" x14ac:dyDescent="0.15">
      <c r="H170" s="4"/>
    </row>
    <row r="171" spans="1:19" x14ac:dyDescent="0.15">
      <c r="H171" s="4"/>
    </row>
  </sheetData>
  <mergeCells count="10">
    <mergeCell ref="A54:D54"/>
    <mergeCell ref="A70:D70"/>
    <mergeCell ref="A84:D84"/>
    <mergeCell ref="A98:D98"/>
    <mergeCell ref="A46:D46"/>
    <mergeCell ref="A1:F1"/>
    <mergeCell ref="A2:F2"/>
    <mergeCell ref="A11:C12"/>
    <mergeCell ref="B20:C20"/>
    <mergeCell ref="A43:D43"/>
  </mergeCells>
  <phoneticPr fontId="29" type="noConversion"/>
  <pageMargins left="0.75" right="0.75" top="1" bottom="1" header="0.5" footer="0.5"/>
  <pageSetup scale="84" fitToHeight="2"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7" sqref="D27"/>
    </sheetView>
  </sheetViews>
  <sheetFormatPr baseColWidth="10" defaultRowHeight="16" x14ac:dyDescent="0.2"/>
  <cols>
    <col min="1" max="1" width="77.5" customWidth="1"/>
  </cols>
  <sheetData>
    <row r="1" spans="1:1" x14ac:dyDescent="0.2">
      <c r="A1" t="s">
        <v>89</v>
      </c>
    </row>
    <row r="2" spans="1:1" x14ac:dyDescent="0.2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</dc:creator>
  <cp:lastModifiedBy>Microsoft Office User</cp:lastModifiedBy>
  <cp:lastPrinted>2016-06-28T13:54:30Z</cp:lastPrinted>
  <dcterms:created xsi:type="dcterms:W3CDTF">2014-11-07T18:14:06Z</dcterms:created>
  <dcterms:modified xsi:type="dcterms:W3CDTF">2017-03-30T23:54:34Z</dcterms:modified>
</cp:coreProperties>
</file>